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<sst xmlns="http://schemas.openxmlformats.org/spreadsheetml/2006/main" count="1066" uniqueCount="695">
  <si>
    <t>ИНФРА-М Научно-издательский Центр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</si>
  <si>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</si>
  <si>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</si>
  <si>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</si>
  <si>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</si>
  <si>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</si>
  <si>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</si>
  <si>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</si>
  <si>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</si>
  <si>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</si>
  <si>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</si>
  <si>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</si>
  <si>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</si>
  <si>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</si>
  <si>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</si>
  <si>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</si>
  <si>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</si>
  <si>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</si>
  <si>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</si>
  <si>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</si>
  <si>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</si>
  <si>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</si>
  <si>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</si>
  <si>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</si>
  <si>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</si>
  <si>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</si>
  <si>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</si>
  <si>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</si>
  <si>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</si>
  <si>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</si>
  <si>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</si>
  <si>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703830.01.01</t>
  </si>
  <si>
    <t>Архивоведение: Уч.пос.-М.:НИЦ ИНФРА-М,2023.-206 с.(ВО: Бакалавриат)(П)</t>
  </si>
  <si>
    <t>АРХИВОВЕДЕНИЕ</t>
  </si>
  <si>
    <t>Булюлина Е.В.</t>
  </si>
  <si>
    <t>Переплет 7БЦ</t>
  </si>
  <si>
    <t>НИЦ ИНФРА-М</t>
  </si>
  <si>
    <t>Высшее образование</t>
  </si>
  <si>
    <t>978-5-16-015311-7</t>
  </si>
  <si>
    <t>ОБЩЕСТВЕННЫЕ НАУКИ.  ЭКОНОМИКА. ПРАВО</t>
  </si>
  <si>
    <t xml:space="preserve">Культура. Средства массовой информации </t>
  </si>
  <si>
    <t>Учебное пособие</t>
  </si>
  <si>
    <t>Профессиональное образование / ВО - Бакалавриат</t>
  </si>
  <si>
    <t>46.03.01, 46.03.02, 46.04.02</t>
  </si>
  <si>
    <t>Центр документации новейшей истории Волгоградской области</t>
  </si>
  <si>
    <t>Апрель, 2023</t>
  </si>
  <si>
    <t>340500.07.01</t>
  </si>
  <si>
    <t>Архитектурное проектир. обществ. зданий: Уч. / А.Л.Гельфонд, - 2 изд.-М.:НИЦ ИНФРА-М,2023.-373 с.(ВО)(п)</t>
  </si>
  <si>
    <t>АРХИТЕКТУРНОЕ ПРОЕКТИРОВАНИЕ ОБЩЕСТВЕННЫХ ЗДАНИЙ, ИЗД.2</t>
  </si>
  <si>
    <t>Гельфонд А.Л.</t>
  </si>
  <si>
    <t>978-5-16-018400-5</t>
  </si>
  <si>
    <t>ГУМАНИТАРНЫЕ НАУКИ. РЕЛИГИЯ. ИСКУССТВО</t>
  </si>
  <si>
    <t>Искусство</t>
  </si>
  <si>
    <t>Учебник</t>
  </si>
  <si>
    <t>Профессиональное образование / ВО - Магистратура</t>
  </si>
  <si>
    <t>07.03.01, 07.04.01</t>
  </si>
  <si>
    <t>Рекомендовано Федеральным учебно-методическим объединением в системе высшего образования по укрупненной группе направлений «Архитектура» в качестве учебника для обучающихся по основным образовательным программам высшего образования</t>
  </si>
  <si>
    <t>Нижегородский государственный архитектурно-строительный университет</t>
  </si>
  <si>
    <t>Май, 2023</t>
  </si>
  <si>
    <t>684986.03.01</t>
  </si>
  <si>
    <t>Аудит:Уч. / И.В.Федоренко, - 2-е изд.-М.:НИЦ ИНФРА-М,2023.-272 с..-(СПО)</t>
  </si>
  <si>
    <t>АУДИТ, ИЗД.2</t>
  </si>
  <si>
    <t>Федоренко И.В., Золотарева Г.И.</t>
  </si>
  <si>
    <t>Переплет 7БЦ/Без шитья</t>
  </si>
  <si>
    <t>Среднее профессиональное образование</t>
  </si>
  <si>
    <t>978-5-16-015889-1</t>
  </si>
  <si>
    <t>Экономика. Бухгалтерский учет. Финансы</t>
  </si>
  <si>
    <t>Профессиональное образование / Среднее профессиональное образование</t>
  </si>
  <si>
    <t>38.05.01, 38.03.01, 38.03.05, 38.03.02, 38.03.04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</si>
  <si>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</si>
  <si>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ДА</t>
  </si>
  <si>
    <t>Сибирский государственный университет науки и технологий им. академика М.Ф. Решетнева</t>
  </si>
  <si>
    <t>32</t>
  </si>
  <si>
    <t>805941.01.01</t>
  </si>
  <si>
    <t>Безопасность в  чрезвычайных ситуациях: Уч. / В.А.Бондаренко.-М.:ИЦ РИОР, НИЦ ИНФРА-М,2023.-224 с.(ВО)(п)</t>
  </si>
  <si>
    <t>БЕЗОПАСНОСТЬ В  ЧРЕЗВЫЧАЙНЫХ СИТУАЦИЯХ</t>
  </si>
  <si>
    <t>Бондаренко В.А., Евтушенко С.И., Лепихова В.А. и др.</t>
  </si>
  <si>
    <t>ИЦ РИОР</t>
  </si>
  <si>
    <t>ВО</t>
  </si>
  <si>
    <t>978-5-369-01929-0</t>
  </si>
  <si>
    <t>Военное дело. Оружие. Спецслужбы</t>
  </si>
  <si>
    <t>Профессиональное образование</t>
  </si>
  <si>
    <t>00.05.01, 00.03.01</t>
  </si>
  <si>
    <t>Южно-Российский государственный политехнический университет (НПИ) им. М.И. Платова</t>
  </si>
  <si>
    <t>2ПО</t>
  </si>
  <si>
    <t>638291.06.01</t>
  </si>
  <si>
    <t>Бюджетная сист.и система налогов и сборов РФ: Уч. /Е.Ю.Грачева-2изд.-М.:Юр.Норма,НИЦ ИНФРА-М,2023-256с.(П)</t>
  </si>
  <si>
    <t>БЮДЖЕТНАЯ СИСТЕМА И СИСТЕМА НАЛОГОВ И СБОРОВ РОССИЙСКОЙ ФЕДЕРАЦИИ, ИЗД.2</t>
  </si>
  <si>
    <t>Грачева Е.Ю., Болтинова О.В., Арзуманова Л.Л. и др.</t>
  </si>
  <si>
    <t>Юр. НОРМА</t>
  </si>
  <si>
    <t>978-5-00156-302-0</t>
  </si>
  <si>
    <t>Право. Юридические науки</t>
  </si>
  <si>
    <t>40.05.04, 40.02.01, 40.02.02, 40.04.01, 38.04.01, 38.04.04, 40.05.01, 40.05.02, 40.05.03, 40.02.03</t>
  </si>
  <si>
    <t xml:space="preserve">Московский государственный юридический университет им. О.Е. Кутафина 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</si>
  <si>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</si>
  <si>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</si>
  <si>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</si>
  <si>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Быкова Т.А., Вялова Л.М., Кукарина Ю.М. и др.</t>
  </si>
  <si>
    <t>978-5-16-018052-6</t>
  </si>
  <si>
    <t>Управление (менеджмент)</t>
  </si>
  <si>
    <t>31.02.02, 46.03.02, 46.04.02, 38.03.04</t>
  </si>
  <si>
    <t>Российский государственный гуманитарный университет РГГУ</t>
  </si>
  <si>
    <t>786377.01.01</t>
  </si>
  <si>
    <t>Деятельность уголов.-исполнит. инспекций по..,: Уч.пос. / Е. А. Антонян-М.:НИЦ ИНФРА-М,2023.-255 с.(ВО.Сп)(п)</t>
  </si>
  <si>
    <t>ДЕЯТЕЛЬНОСТЬ УГОЛОВНО-ИСПОЛНИТЕЛЬНЫХ ИНСПЕКЦИЙ ПО ИСПОЛНЕНИЮ НАКАЗАНИЙ, ИНЫХ МЕР УГОЛОВНО-ПРАВОВОГО ХАРАКТЕРА И МЕР ПРЕСЕЧЕНИЯ</t>
  </si>
  <si>
    <t>Антонян Е.А., Бабкина Е.В., Бякина С.И. и др.</t>
  </si>
  <si>
    <t>Высшее образование: Специалитет</t>
  </si>
  <si>
    <t>978-5-16-017964-3</t>
  </si>
  <si>
    <t>Профессиональное образование / ВО - Специалитет</t>
  </si>
  <si>
    <t>56.05.01, 40.05.04, 37.05.02, 40.05.01, 40.05.02</t>
  </si>
  <si>
    <t>078300.17.01</t>
  </si>
  <si>
    <t>Коммент. к Трудовому кодексу РФ (пост.)/ Г.С.Скачкова, - 13 изд.-М.:ИЦ РИОР, НИЦ ИНФРА-М,2023.-749 с.(о)</t>
  </si>
  <si>
    <t>КОММЕНТАРИЙ К ТРУДОВОМУ КОДЕКСУ РОССИЙСКОЙ ФЕДЕРАЦИИ (ПОСТАТЕЙНЫЙ), ИЗД.13</t>
  </si>
  <si>
    <t>Скачкова Г.С.</t>
  </si>
  <si>
    <t>Обложка. КБС</t>
  </si>
  <si>
    <t>Комментарий</t>
  </si>
  <si>
    <t>978-5-369-01930-6</t>
  </si>
  <si>
    <t>Дополнительное образование / Дополнительное профессиональное образование</t>
  </si>
  <si>
    <t>40.02.01, 40.02.02, 46.03.02, 40.03.01, 40.04.01, 38.03.01, 38.03.04, 38.03.03, 44.03.05, 41.03.06</t>
  </si>
  <si>
    <t xml:space="preserve">Институт государства и права Российской академии наук </t>
  </si>
  <si>
    <t>692966.04.01</t>
  </si>
  <si>
    <t>Конституционно-правовой статус общ. объед. в совр. Рос.: Уч.пос./В.В.Комарова-2изд.-М.:Юр.Норма, НИЦ ИНФРА-М,2023-256с.(П)</t>
  </si>
  <si>
    <t>КОНСТИТУЦИОННО-ПРАВОВОЙ СТАТУС ОБЩЕСТВЕННЫХ ОБЪЕДИНЕНИЙ В СОВРЕМЕННОЙ РОССИИ, ИЗД.2</t>
  </si>
  <si>
    <t>Комарова В.В., Нарутто С.В., Осавелюк А.М. и др.</t>
  </si>
  <si>
    <t>978-5-00156-303-7</t>
  </si>
  <si>
    <t>40.05.04, 40.02.01, 40.02.02, 40.03.01, 40.04.01, 44.04.04, 38.04.04, 40.05.01, 40.05.02, 40.05.03, 38.03.04, 44.03.05, 44.03.04</t>
  </si>
  <si>
    <t>024981.25.01</t>
  </si>
  <si>
    <t>Конституция РФ с коммент. Конституционного Суда РФ - 12 изд. - М.:НИЦ ИНФРА-М,2023 - 256 с.(О)</t>
  </si>
  <si>
    <t>КОНСТИТУЦИЯ РОССИЙСКОЙ ФЕДЕРАЦИИ С КОММЕНТАРИЯМИ КОНСТИТУЦИОННОГО СУДА РФ, ИЗД.12</t>
  </si>
  <si>
    <t>Без автора</t>
  </si>
  <si>
    <t>Федеральные нормы и правила</t>
  </si>
  <si>
    <t>978-5-16-018169-1</t>
  </si>
  <si>
    <t>40.02.01, 40.02.02, 40.03.01, 40.04.01, 40.05.01, 40.05.02, 40.05.03, 38.03.04, 44.03.05, 40.02.03</t>
  </si>
  <si>
    <t>761004.01.01</t>
  </si>
  <si>
    <t>Конструирование и расчет коленчатого вала...: Уч.пос. / М.П.Вальехо.-М.:НИЦ ИНФРА-М,2023.-134 с.(ВО)(п)</t>
  </si>
  <si>
    <t>КОНСТРУИРОВАНИЕ И РАСЧЕТ КОЛЕНЧАТОГО ВАЛА ПОРШНЕВОГО ДВИГАТЕЛЯ</t>
  </si>
  <si>
    <t>Вальехо М.П., Чайнов Н.Д., Краснокутский А.Н.</t>
  </si>
  <si>
    <t>978-5-16-017619-2</t>
  </si>
  <si>
    <t>ПРИКЛАДНЫЕ НАУКИ. ТЕХНИКА. МЕДИЦИНА</t>
  </si>
  <si>
    <t>Энергетика. Промышленность</t>
  </si>
  <si>
    <t>13.03.03, 13.04.03</t>
  </si>
  <si>
    <t>Допущено Федеральным УМО по укрупненной группе специальностей и направлений подготовки 23.00.00 «Техника и технологии наземного транспорта» в качестве учебного пособия для обучающихся по направлению подготовки 23.03.03 «Эксплуатация транспортно-технологических машин и комплексов», уровень образования — бакалавриат</t>
  </si>
  <si>
    <t>Российский университет дружбы народов</t>
  </si>
  <si>
    <t>777251.01.01</t>
  </si>
  <si>
    <t>Конструкция судовых турбомашин: Уч.пос. / В.В.Кузнецов.-М.:НИЦ ИНФРА-М,2023.-154 с.(ВО)(о)</t>
  </si>
  <si>
    <t>КОНСТРУКЦИЯ СУДОВЫХ ТУРБОМАШИН</t>
  </si>
  <si>
    <t>Кузнецов В.В., Польский Е.В., ЧВВМУ имени П.С Нахимова</t>
  </si>
  <si>
    <t>Военное образование (ЧВВМУ им. Нахимова)</t>
  </si>
  <si>
    <t>978-5-16-017931-5</t>
  </si>
  <si>
    <t>Транспорт</t>
  </si>
  <si>
    <t>26.05.02, 26.05.05, 26.05.06, 26.03.02</t>
  </si>
  <si>
    <t>Рекомендовано экспертным советом ЧВВМУ имени П.С. Нахимова в качестве учебного пособия по дисциплине «Судовые турбомашины»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</si>
  <si>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</si>
  <si>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797759.01.01</t>
  </si>
  <si>
    <t>Лесные культуры: Уч.пос. / Н.В.Фомина-М.:НИЦ ИНФРА-М,2023.-277 с.(ВО (КрГАУ))(п)</t>
  </si>
  <si>
    <t>ЛЕСНЫЕ КУЛЬТУРЫ</t>
  </si>
  <si>
    <t>Фомина Н.В.</t>
  </si>
  <si>
    <t>Высшее образование (КрГАУ)</t>
  </si>
  <si>
    <t>978-5-16-018415-9</t>
  </si>
  <si>
    <t>Сельское хозяйство</t>
  </si>
  <si>
    <t>35.03.01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</si>
  <si>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</si>
  <si>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Красноярский Государственный Аграрный Университет</t>
  </si>
  <si>
    <t>804950.01.01</t>
  </si>
  <si>
    <t>Маркетинг рыночных ниш: Уч.пос. / Б.Е.Токарев-М.:Магистр, НИЦ ИНФРА-М,2023.-124 с.(п)</t>
  </si>
  <si>
    <t>МАРКЕТИНГ РЫНОЧНЫХ НИШ</t>
  </si>
  <si>
    <t>Токарев Б.Е.</t>
  </si>
  <si>
    <t>Магистр</t>
  </si>
  <si>
    <t>978-5-9776-0553-3</t>
  </si>
  <si>
    <t>Бизнес</t>
  </si>
  <si>
    <t>38.04.01, 38.04.02, 38.03.01, 38.03.02</t>
  </si>
  <si>
    <t>Государственный университет управления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</si>
  <si>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</si>
  <si>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</si>
  <si>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</si>
  <si>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</si>
  <si>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Научная мысль</t>
  </si>
  <si>
    <t>978-5-16-018035-9</t>
  </si>
  <si>
    <t>ЕСТЕСТВЕННЫЕ НАУКИ. МАТЕМАТИКА</t>
  </si>
  <si>
    <t>Физико-математические науки</t>
  </si>
  <si>
    <t>Монография</t>
  </si>
  <si>
    <t>45.04.04, 27.04.07, 01.04.02, 27.04.03, 01.06.01</t>
  </si>
  <si>
    <t>Смоленский государственный университет</t>
  </si>
  <si>
    <t>777801.01.01</t>
  </si>
  <si>
    <t>Математическая статистика: практикум / Т.Г.Апалькова и др.-М.:НИЦ ИНФРА-М,2023.-254 с..-(ВО: (Финуниверситет))(п)</t>
  </si>
  <si>
    <t>МАТЕМАТИЧЕСКАЯ СТАТИСТИКА. ПРАКТИКУМ</t>
  </si>
  <si>
    <t>Апалькова Т.Г., Глебов В.И., Зададаев С.А. и др.</t>
  </si>
  <si>
    <t>Высшее образование (Финансовый университет)</t>
  </si>
  <si>
    <t>978-5-16-017913-1</t>
  </si>
  <si>
    <t>Демография. Статистика</t>
  </si>
  <si>
    <t>38.03.01, 38.03.05, 38.03.02, 38.03.04, 38.03.03</t>
  </si>
  <si>
    <t>Финансовый университет при Правительстве Российской Федерации</t>
  </si>
  <si>
    <t>778017.01.01</t>
  </si>
  <si>
    <t>Методика обуч. матем. в нач. шк. Прак.: Уч.пос. / Н.Б.Истомина-Кастровская, - 2изд.-М.:НИЦ ИНФРА-М,2022.-187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</si>
  <si>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</si>
  <si>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</si>
  <si>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</si>
  <si>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ЛИТЕРАТУРА ДЛЯ СРЕДНЕЙ ШКОЛЫ И АБИТУРИЕНТОВ. ПЕДАГОГИКА</t>
  </si>
  <si>
    <t>Начальная школа</t>
  </si>
  <si>
    <t>44.02.02</t>
  </si>
  <si>
    <t>Алтайский государственный педагогический университет</t>
  </si>
  <si>
    <t>797090.01.01</t>
  </si>
  <si>
    <t>Методолог. проблемы уголов. права и криминологии..: Моногр. / Юзиханов Э.Г.-М.:НИЦ ИНФРА-М,2023.-166 с.(П)</t>
  </si>
  <si>
    <t>МЕТОДОЛОГИЧЕСКИЕ ПРОБЛЕМЫ УГОЛОВНОГО ПРАВА И КРИМИНОЛОГИИ: ЭПИСТЕМОЛОГИЧЕСКИЙ РАКУРС</t>
  </si>
  <si>
    <t>Шиханов В.Н., Юзиханова Э.Г.</t>
  </si>
  <si>
    <t>978-5-16-018198-1</t>
  </si>
  <si>
    <t>40.05.04, 40.04.01, 40.05.01, 40.05.02, 44.05.01, 40.05.03, 40.06.01</t>
  </si>
  <si>
    <t>Университет прокуратуры Российской Федерации, ф-л Иркутский юридический институт</t>
  </si>
  <si>
    <t>803414.01.01</t>
  </si>
  <si>
    <t>Методологические основания исслед. правовых ценностей: Моногр. / Н.А.Власенко-М.:Юр. НОРМА,2023.-200 с.(п)</t>
  </si>
  <si>
    <t>МЕТОДОЛОГИЧЕСКИЕ ОСНОВАНИЯ ИССЛЕДОВАНИЯ ПРАВОВЫХ ЦЕННОСТЕЙ</t>
  </si>
  <si>
    <t>Власенко Н.А.</t>
  </si>
  <si>
    <t>978-5-00156-305-1</t>
  </si>
  <si>
    <t>40.05.04, 40.04.01, 40.05.01, 40.05.02, 40.06.01</t>
  </si>
  <si>
    <t>753740.01.01</t>
  </si>
  <si>
    <t>Метрология, стандартизация, сертификация: Уч. / А.А.Канке, - 2 изд.-М.:НИЦ ИНФРА-М,2023.-363 с.(ВО)(п)</t>
  </si>
  <si>
    <t>МЕТРОЛОГИЯ, СТАНДАРТИЗАЦИЯ, СЕРТИФИКАЦИЯ, ИЗД.2</t>
  </si>
  <si>
    <t>Канке А.А., Кошевая И.П.</t>
  </si>
  <si>
    <t>978-5-16-016835-7</t>
  </si>
  <si>
    <t>Технические науки в целом</t>
  </si>
  <si>
    <t>27.03.01, 27.04.01, 00.03.34</t>
  </si>
  <si>
    <t>795016.01.01</t>
  </si>
  <si>
    <t>Миграционная деят. как вид правоохранит. деят.: Моногр. / К.В.Трифонова-М.:НИЦ ИНФРА-М,2023.-443 с.(п)</t>
  </si>
  <si>
    <t>МИГРАЦИОННАЯ ДЕЯТЕЛЬНОСТЬ КАК ВИД ПРАВООХРАНИТЕЛЬНОЙ ДЕЯТЕЛЬНОСТИ</t>
  </si>
  <si>
    <t>Трифонова К.В.</t>
  </si>
  <si>
    <t>978-5-16-018204-9</t>
  </si>
  <si>
    <t>40.04.01, 41.04.05, 40.05.01, 40.05.02, 40.06.01, 41.06.01</t>
  </si>
  <si>
    <t>Российский государственный университет правосудия, Крымский ф-л</t>
  </si>
  <si>
    <t>778744.01.01</t>
  </si>
  <si>
    <t>Нефтегазовая терминология: опыт лингвист. описания: Моногр. / М.Р.Милуд-М.:НИЦ ИНФРА-М,2023.-141 с.(О)</t>
  </si>
  <si>
    <t>НЕФТЕГАЗОВАЯ ТЕРМИНОЛОГИЯ: ОПЫТ ЛИНГВИСТИЧЕСКОГО ОПИСАНИЯ</t>
  </si>
  <si>
    <t>Милуд М.Р.</t>
  </si>
  <si>
    <t>978-5-16-017882-0</t>
  </si>
  <si>
    <t>Филологические науки</t>
  </si>
  <si>
    <t>45.04.02, 45.06.01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</si>
  <si>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</si>
  <si>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</si>
  <si>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</si>
  <si>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</si>
  <si>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</si>
  <si>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Медицина. Фармакология</t>
  </si>
  <si>
    <t>31.05.01</t>
  </si>
  <si>
    <t>Самарский государственный медицинский университет</t>
  </si>
  <si>
    <t>751195.01.01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</si>
  <si>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</si>
  <si>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</si>
  <si>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</si>
  <si>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</si>
  <si>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Науки о Земле. Экология</t>
  </si>
  <si>
    <t>05.03.01, 21.05.03, 21.05.02, 21.05.04</t>
  </si>
  <si>
    <t>Московский государственный университет им. М.В. Ломоносова</t>
  </si>
  <si>
    <t>805489.01.01</t>
  </si>
  <si>
    <t>Огневая подготовка: Уч. / К.Ю.Поспеев-М.:НИЦ ИНФРА-М,2023.-326 с.(ВО)(п)</t>
  </si>
  <si>
    <t>ОГНЕВАЯ ПОДГОТОВКА</t>
  </si>
  <si>
    <t>Поспеев К.Ю., Черных В.В.</t>
  </si>
  <si>
    <t>978-5-16-018601-6</t>
  </si>
  <si>
    <t>40.02.02</t>
  </si>
  <si>
    <t>Южно-Уральский государственный университет (национальный исследовательский университет)</t>
  </si>
  <si>
    <t>796831.01.01</t>
  </si>
  <si>
    <t>Основы подготовки электротехнич. персонала: прак.: Уч.пос. / А.В.Бастрон-М.:НИЦ ИНФРА-М,2023.-153 с.(п)</t>
  </si>
  <si>
    <t>ОСНОВЫ ПОДГОТОВКИ ЭЛЕКТРОТЕХНИЧЕСКОГО ПЕРСОНАЛА: ПРАКТИКУМ</t>
  </si>
  <si>
    <t>Бастрон А.В., Бастрон Т.Н., Зубова Р.А.</t>
  </si>
  <si>
    <t>978-5-16-018348-0</t>
  </si>
  <si>
    <t>35.03.06</t>
  </si>
  <si>
    <t>Рекомендовано Федеральным УМО по сельскому, лесному и рыбному хозяйству для использования в учебном процессе при подготовке бакалавров по направлению «Агроинженерия»</t>
  </si>
  <si>
    <t>737306.01.01</t>
  </si>
  <si>
    <t>Педагогика: теория и методика воспит. работы: Уч.пос. / В.Г.Рындак-М.:НИЦ ИНФРА-М,2023.-334 с.(ВО)(п)</t>
  </si>
  <si>
    <t>ПЕДАГОГИКА: ТЕОРИЯ И МЕТОДИКА ВОСПИТАТЕЛЬНОЙ РАБОТЫ</t>
  </si>
  <si>
    <t>Рындак В.Г., Москвина А.В., Пак Л.Г. и др.</t>
  </si>
  <si>
    <t>978-5-16-016827-2</t>
  </si>
  <si>
    <t>Педагогика. Образование</t>
  </si>
  <si>
    <t>44.03.01, 44.03.05, 44.03.04, 44.03.02, 44.03.03</t>
  </si>
  <si>
    <t>Допущено УМС ОГПУ в качестве учебника для обучающихся по УГНС 44.00.00 Образование и педагогические науки по дисциплинам «Теории и технологии обучения и воспитания», «Профессиональная ориентация и профессиональное самоопределение обучающихся», «Теория и технология организации воспитательных практик», «Педагогика», «Профессиональное воспитание», «Этические основы духовно-нравственного воспитания личности»</t>
  </si>
  <si>
    <t>Оренбургский государственный педагогический университет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</si>
  <si>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</si>
  <si>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</si>
  <si>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</si>
  <si>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</si>
  <si>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</si>
  <si>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49.04.01, 49.04.03, 31.05.01, 31.06.01, 49.06.01, 31.07.01, 49.07.01, 31.08.66</t>
  </si>
  <si>
    <t>Центральная государственная медицинская академия</t>
  </si>
  <si>
    <t>802973.01.01</t>
  </si>
  <si>
    <t>Политическая социология повседневности: Моногр. / Л.О.Терновая-М.:НИЦ ИНФРА-М,2023.-393 с.(Науч.мысль)(п)</t>
  </si>
  <si>
    <t>ПОЛИТИЧЕСКАЯ СОЦИОЛОГИЯ ПОВСЕДНЕВНОСТИ</t>
  </si>
  <si>
    <t>Терновая Л.О.</t>
  </si>
  <si>
    <t>978-5-16-018474-6</t>
  </si>
  <si>
    <t>Политика. Социология</t>
  </si>
  <si>
    <t>37.03.01, 47.04.01, 39.04.01, 39.06.01, 39.03.01, 37.03.02, 39.03.03</t>
  </si>
  <si>
    <t xml:space="preserve">Московский автомобильно-дорожный государственный технический университет </t>
  </si>
  <si>
    <t>637304.12.01</t>
  </si>
  <si>
    <t>Положение о порядке прохождения военной службы - 9 изд.-М.:НИЦ ИНФРА-М,2023.-104 с.(о)</t>
  </si>
  <si>
    <t>ПОЛОЖЕНИЕ О ПОРЯДКЕ ПРОХОЖДЕНИЯ ВОЕННОЙ СЛУЖБЫ, ИЗД.9</t>
  </si>
  <si>
    <t>978-5-16-018668-9</t>
  </si>
  <si>
    <t>Закон РФ</t>
  </si>
  <si>
    <t>00.05.01, 00.03.01, 40.00.00</t>
  </si>
  <si>
    <t>774196.01.01</t>
  </si>
  <si>
    <t>Проектирование информационно-библиотечных систем: уч. / М.А.Рахматуллаев-М.:НИЦ ИНФРА-М,2023.-287 с..-(ВО)(п)</t>
  </si>
  <si>
    <t>ПРОЕКТИРОВАНИЕ ИНФОРМАЦИОННО-БИБЛИОТЕЧНЫХ СИСТЕМ</t>
  </si>
  <si>
    <t>Рахматуллаев М.А.</t>
  </si>
  <si>
    <t>978-5-16-018041-0</t>
  </si>
  <si>
    <t>51.02.03, 51.03.06</t>
  </si>
  <si>
    <t>Ташкентский университет информационных технологий</t>
  </si>
  <si>
    <t>798335.01.01</t>
  </si>
  <si>
    <t>Профилактика правонаруш. несовершеннолет.: Уч.пос. / А.А.Беженцев - М.:Вуз.уч.,НИЦ ИНФРА-М,2023-272с(п)</t>
  </si>
  <si>
    <t>ПРОФИЛАКТИКА ПРАВОНАРУШЕНИЙ НЕСОВЕРШЕННОЛЕТНИХ</t>
  </si>
  <si>
    <t>Беженцев А. А.</t>
  </si>
  <si>
    <t>Вузовский учебник</t>
  </si>
  <si>
    <t>978-5-9558-0656-3</t>
  </si>
  <si>
    <t>40.05.04, 40.02.01, 40.02.02, 40.03.01, 40.04.01, 39.04.02, 40.05.01, 40.05.02, 40.05.03, 44.03.05, 39.03.02, 40.02.03</t>
  </si>
  <si>
    <t>Санкт-Петербургский университет Министерства внутренних дел России</t>
  </si>
  <si>
    <t>806129.01.01</t>
  </si>
  <si>
    <t>Рекламная и PR-деят. гостиничного предпр.: Уч.пос. / И.С.Ключевская-М.:НИЦ ИНФРА-М,2023.-359 с.(СПО)(п)</t>
  </si>
  <si>
    <t>РЕКЛАМНАЯ И PR-ДЕЯТЕЛЬНОСТЬ ГОСТИНИЧНОГО ПРЕДПРИЯТИЯ</t>
  </si>
  <si>
    <t>Ключевская И.С.</t>
  </si>
  <si>
    <t>978-5-16-018645-0</t>
  </si>
  <si>
    <t>43.02.10, 43.02.11, 42.02.01, 43.03.01, 43.03.02, 43.03.03</t>
  </si>
  <si>
    <t>796337.01.01</t>
  </si>
  <si>
    <t>Русский символизм как философия личности: Моногр. / Д.Д.Романов-М.:НИЦ ИНФРА-М,2023.-252 с.(П)</t>
  </si>
  <si>
    <t>РУССКИЙ СИМВОЛИЗМ КАК ФИЛОСОФИЯ ЛИЧНОСТИ. КОНЦЕПТУАЛЬНЫЙ АНАЛИЗ СОЦИАЛЬНОЙ ЭСТЕТИКИ</t>
  </si>
  <si>
    <t>Романов Д.Д.</t>
  </si>
  <si>
    <t>978-5-16-018161-5</t>
  </si>
  <si>
    <t>Философия</t>
  </si>
  <si>
    <t>47.04.01, 47.06.01</t>
  </si>
  <si>
    <t>782290.01.01</t>
  </si>
  <si>
    <t>Садово-парковое искусство: Уч.пос.-М.:НИЦ ИНФРА-М,2023.-376 с..-(ВО: Бакалавриат)(п)</t>
  </si>
  <si>
    <t>САДОВО-ПАРКОВОЕ ИСКУССТВО</t>
  </si>
  <si>
    <t>Кригер Н.В., Фомина Н.В.</t>
  </si>
  <si>
    <t>Высшее образование: Бакалавриат (КрГАУ)</t>
  </si>
  <si>
    <t>978-5-16-018079-3</t>
  </si>
  <si>
    <t>35.03.10, 35.03.05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</si>
  <si>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</si>
  <si>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796037.01.01</t>
  </si>
  <si>
    <t>Санкционный фактор трансформации рос. и мир. экономики: Моногр. /Логинов Б.Б.-М.:НИЦ ИНФРА-М,2023.-235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</si>
  <si>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</si>
  <si>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</si>
  <si>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</si>
  <si>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38.04.01, 38.06.01, 38.07.02</t>
  </si>
  <si>
    <t>Дипломатическая академия Министерства иностранных дел Российской Федерации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</si>
  <si>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</si>
  <si>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</si>
  <si>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</si>
  <si>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</si>
  <si>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Научная мысль (КрымФУ)</t>
  </si>
  <si>
    <t>978-5-16-018182-0</t>
  </si>
  <si>
    <t>31.05.01, 31.05.02</t>
  </si>
  <si>
    <t>Академический научно-исследовательский институт физических методов лечения, медицинской климатологии</t>
  </si>
  <si>
    <t>783418.01.01</t>
  </si>
  <si>
    <t>Специальная подготовка: Уч.пос. / А.Н.Ковальчук-М.:НИЦ ИНФРА-М,2023.-368 с.(ВО: Спец. (КрГАУ))(п)</t>
  </si>
  <si>
    <t>СПЕЦИАЛЬНАЯ ПОДГОТОВКА</t>
  </si>
  <si>
    <t>Ковальчук А.Н.</t>
  </si>
  <si>
    <t>Высшее образование: Специалитет (КрГАУ)</t>
  </si>
  <si>
    <t>978-5-16-018064-9</t>
  </si>
  <si>
    <t>56.05.01, 40.05.04, 37.05.02, 40.05.01, 40.05.02, 40.05.03, 38.05.01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</si>
  <si>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38.05.01 «Экономическая безопасность»</t>
  </si>
  <si>
    <t>778189.01.01</t>
  </si>
  <si>
    <t>Стандарты аудита ислам. финанс. учреж. и Кодекс этики ...: Уч.пос. / Ф.И.Харисова.-М.:НИЦ ИНФРА-М,2023.-217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</si>
  <si>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</si>
  <si>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</si>
  <si>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Высшее образование: Магистратура</t>
  </si>
  <si>
    <t>978-5-16-017779-3</t>
  </si>
  <si>
    <t>38.04.01, 38.04.08</t>
  </si>
  <si>
    <t>Казанский (Приволжский) федеральный университет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</si>
  <si>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</si>
  <si>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</si>
  <si>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</si>
  <si>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</si>
  <si>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</si>
  <si>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42.04.01, 04.04.01, 44.04.02, 41.04.05, 48.04.01, 49.04.01, 44.04.01, 38.04.03, 35.04.07, 12.04.01, 21.05.04, 39.03.02</t>
  </si>
  <si>
    <t>Южный федеральный университет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</si>
  <si>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</si>
  <si>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</si>
  <si>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</si>
  <si>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</si>
  <si>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</si>
  <si>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40.02.02, 40.02.03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</si>
  <si>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</si>
  <si>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Российский государственный университет туризма и сервиса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</si>
  <si>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</si>
  <si>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</si>
  <si>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</si>
  <si>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</si>
  <si>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</si>
  <si>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38.02.07, 38.02.01, 38.02.03, 38.04.01, 38.04.08, 38.04.06, 38.04.02, 38.03.01, 38.03.06, 38.03.02, 44.03.05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</si>
  <si>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</si>
  <si>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798955.01.01</t>
  </si>
  <si>
    <t>Флотокомбайны для очистки сточных вод с...: Моногр. / Б.С.Ксенофонтов-М.:НИЦ ИНФРА-М,2023.-184 с.(о)</t>
  </si>
  <si>
    <t>ФЛОТОКОМБАЙНЫ ДЛЯ ОЧИСТКИ СТОЧНЫХ ВОД С НЕСКОЛЬКИМИ РАБОЧИМИ ЖИДКОСТЯМИ</t>
  </si>
  <si>
    <t>Ксенофонтов Б.С.</t>
  </si>
  <si>
    <t>978-5-16-018246-9</t>
  </si>
  <si>
    <t>Строительство</t>
  </si>
  <si>
    <t>22.04.01, 08.04.01, 20.04.02, 20.06.01, 20.07.01</t>
  </si>
  <si>
    <t>Московский государственный технический университет им. Н.Э. Баумана</t>
  </si>
  <si>
    <t>803411.01.01</t>
  </si>
  <si>
    <t>Эволюция права под воздействием цифровых технологий: Моногр. / Р.В.Амелин-М.:Юр. НОРМА,2023.-280 с.(п)</t>
  </si>
  <si>
    <t>ЭВОЛЮЦИЯ ПРАВА ПОД ВОЗДЕЙСТВИЕМ ЦИФРОВЫХ ТЕХНОЛОГИЙ</t>
  </si>
  <si>
    <t>Амелин Р.В., Чаннов С.Е.</t>
  </si>
  <si>
    <t>978-5-00156-304-4</t>
  </si>
  <si>
    <t>40.04.01, 40.06.01</t>
  </si>
  <si>
    <t>Саратовский государственный университет им. Н.Г. Чернышевского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</si>
  <si>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</si>
  <si>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</si>
  <si>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</si>
  <si>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</si>
  <si>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</si>
  <si>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39.04.02, 38.04.01, 38.06.01, 39.06.01, 39.03.02</t>
  </si>
  <si>
    <t>Нижегородский институт экономики и менеджмента</t>
  </si>
  <si>
    <t>776798.01.01</t>
  </si>
  <si>
    <t>Экстремизм: теория и противодействие: Сл.-справ. / В.О.Давыдов-М.:НИЦ ИНФРА-М,2023.-323 с.(Б-ка сл. ИНФРА-М)(п)</t>
  </si>
  <si>
    <t>ЭКСТРЕМИЗМ: ТЕОРИЯ И ПРОТИВОДЕЙСТВИЕ</t>
  </si>
  <si>
    <t>Давыдов В.О.</t>
  </si>
  <si>
    <t>Библиотека словарей ИНФРА-М</t>
  </si>
  <si>
    <t>978-5-16-017775-5</t>
  </si>
  <si>
    <t>Словарь</t>
  </si>
  <si>
    <t>40.05.04, 40.03.01, 40.04.01, 40.05.01, 40.05.02, 40.05.03, 40.06.01</t>
  </si>
  <si>
    <t>Тульский государственный университет</t>
  </si>
  <si>
    <t>794806.01.01</t>
  </si>
  <si>
    <t>Язык рук. социальной группы или «Танцы под дождем».: Моногр. / В.К.Харченко-М.:НИЦ ИНФРА-М,2023.-157 с.(о)</t>
  </si>
  <si>
    <t>ЯЗЫК РУКОВОДИТЕЛЯ СОЦИАЛЬНОЙ ГРУППЫ, ИЛИ «ТАНЦЫ ПОД ДОЖДЕМ».</t>
  </si>
  <si>
    <t>Харченко В.К.</t>
  </si>
  <si>
    <t>978-5-16-018106-6</t>
  </si>
  <si>
    <t>39.04.03, 37.04.01, 42.04.02, 45.04.01, 39.04.01, 37.04.02, 37.05.02, 39.06.01, 42.06.01, 45.06.01</t>
  </si>
  <si>
    <t>Белгородский государственный национальный исследовательский университет</t>
  </si>
  <si>
    <t>788692.01.01</t>
  </si>
  <si>
    <t>Язык: жизнь смыслов vs  смысл жизни: Моногр. / Е.В.Белоглазова-М.:НИЦ ИНФРА-М,2023.-292 с.(Науч.мысль)(п)</t>
  </si>
  <si>
    <t>ЯЗЫК: ЖИЗНЬ СМЫСЛОВ VS  СМЫСЛ ЖИЗНИ</t>
  </si>
  <si>
    <t>Белоглазова Е.В., Бобырева Е.В., Боженкова Н.А. и др.</t>
  </si>
  <si>
    <t>978-5-16-018258-2</t>
  </si>
  <si>
    <t>45.04.01, 45.04.02, 51.04.01, 39.04.01, 39.06.01, 51.06.01</t>
  </si>
  <si>
    <t>Российский государственный педагогический университет им. А.И. Герцена</t>
  </si>
  <si>
    <t>00.00.00</t>
  </si>
  <si>
    <t>ОБЩИЕ ДИСЦИПЛИНЫ ДЛЯ ВСЕХ СПЕЦИАЛЬНОСТЕЙ</t>
  </si>
  <si>
    <t>00.03.01</t>
  </si>
  <si>
    <t>Безопасность жизнедеятельности</t>
  </si>
  <si>
    <t>00.03.34</t>
  </si>
  <si>
    <t>Метрология, стандартизация и сертификация</t>
  </si>
  <si>
    <t>00.05.01</t>
  </si>
  <si>
    <t>01.00.00</t>
  </si>
  <si>
    <t>МАТЕМАТИКА И МЕХАНИКА</t>
  </si>
  <si>
    <t>01.04.02</t>
  </si>
  <si>
    <t>Прикладная математика и информатика</t>
  </si>
  <si>
    <t>01.06.01</t>
  </si>
  <si>
    <t>Математика и механика</t>
  </si>
  <si>
    <t>04.00.00</t>
  </si>
  <si>
    <t>ХИМИЯ</t>
  </si>
  <si>
    <t>04.04.01</t>
  </si>
  <si>
    <t>Химия</t>
  </si>
  <si>
    <t>05.00.00</t>
  </si>
  <si>
    <t>НАУКИ О ЗЕМЛЕ</t>
  </si>
  <si>
    <t>05.03.01</t>
  </si>
  <si>
    <t>Геология</t>
  </si>
  <si>
    <t>07.00.00</t>
  </si>
  <si>
    <t>АРХИТЕКТУРА</t>
  </si>
  <si>
    <t>07.03.01</t>
  </si>
  <si>
    <t>Архитектура</t>
  </si>
  <si>
    <t>07.04.01</t>
  </si>
  <si>
    <t>08.00.00</t>
  </si>
  <si>
    <t>ТЕХНИКА И ТЕХНОЛОГИИ СТРОИТЕЛЬСТВА</t>
  </si>
  <si>
    <t>08.04.01</t>
  </si>
  <si>
    <t>12.00.00</t>
  </si>
  <si>
    <t>ФОТОНИКА, ПРИБОРОСТРОЕНИЕ, ОПТИЧЕСКИЕ И БИОТЕХНИЧЕСКИЕ СИСТЕМЫ И ТЕХНОЛОГИИ</t>
  </si>
  <si>
    <t>12.04.01</t>
  </si>
  <si>
    <t>Приборостроение</t>
  </si>
  <si>
    <t>13.00.00</t>
  </si>
  <si>
    <t>ЭЛЕКТРО- И ТЕПЛОЭНЕРГЕТИКА</t>
  </si>
  <si>
    <t>13.03.03</t>
  </si>
  <si>
    <t>Энергетическое машиностроение</t>
  </si>
  <si>
    <t>13.04.03</t>
  </si>
  <si>
    <t>20.00.00</t>
  </si>
  <si>
    <t>ТЕХНОСФЕРНАЯ БЕЗОПАСНОСТЬ И ПРИРОДООБУСТРОЙСТВО</t>
  </si>
  <si>
    <t>20.04.02</t>
  </si>
  <si>
    <t>Природообустройство и водопользование</t>
  </si>
  <si>
    <t>20.06.01</t>
  </si>
  <si>
    <t>Техносферная безопасность</t>
  </si>
  <si>
    <t>20.07.01</t>
  </si>
  <si>
    <t>21.00.00</t>
  </si>
  <si>
    <t>ПРИКЛАДНАЯ ГЕОЛОГИЯ, ГОРНОЕ ДЕЛО, НЕФТЕГАЗОВОЕ ДЕЛО И ГЕОДЕЗИЯ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</si>
  <si>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</si>
  <si>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</si>
  <si>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</si>
  <si>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</si>
  <si>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</si>
  <si>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</si>
  <si>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22.00.00</t>
  </si>
  <si>
    <t>ТЕХНОЛОГИИ МАТЕРИАЛОВ</t>
  </si>
  <si>
    <t>22.04.01</t>
  </si>
  <si>
    <t>Материаловедение и технологии материалов</t>
  </si>
  <si>
    <t>26.00.00</t>
  </si>
  <si>
    <t>ТЕХНИКА И ТЕХНОЛОГИИ КОРАБЛЕСТРОЕНИЯ И ВОДНОГО ТРАНСПОРТА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</si>
  <si>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</si>
  <si>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</si>
  <si>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</si>
  <si>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</si>
  <si>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</si>
  <si>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</si>
  <si>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</si>
  <si>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</si>
  <si>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</si>
  <si>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</si>
  <si>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</si>
  <si>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</si>
  <si>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27.04.01</t>
  </si>
  <si>
    <t>27.04.03</t>
  </si>
  <si>
    <t>Системный анализ и управление</t>
  </si>
  <si>
    <t>27.04.07</t>
  </si>
  <si>
    <t>Наукоемкие технологии и экономика инноваций</t>
  </si>
  <si>
    <t>31.00.00</t>
  </si>
  <si>
    <t>КЛИНИЧЕСКАЯ МЕДИЦИНА</t>
  </si>
  <si>
    <t>31.02.02</t>
  </si>
  <si>
    <t>Акушерское дело</t>
  </si>
  <si>
    <t>Лечебное дело</t>
  </si>
  <si>
    <t>31.05.02</t>
  </si>
  <si>
    <t>Педиатрия</t>
  </si>
  <si>
    <t>31.06.01</t>
  </si>
  <si>
    <t>Клиническая медицина</t>
  </si>
  <si>
    <t>31.07.01</t>
  </si>
  <si>
    <t>31.08.66</t>
  </si>
  <si>
    <t xml:space="preserve">Травматология и ортопедия </t>
  </si>
  <si>
    <t>35.00.00</t>
  </si>
  <si>
    <t>СЕЛЬСКОЕ, ЛЕСНОЕ И РЫБНОЕ ХОЗЯЙСТВО</t>
  </si>
  <si>
    <t>Лесное дело</t>
  </si>
  <si>
    <t>35.03.05</t>
  </si>
  <si>
    <t>Садоводство</t>
  </si>
  <si>
    <t>Агроинженерия</t>
  </si>
  <si>
    <t>35.03.10</t>
  </si>
  <si>
    <t>Ландшафтная архитектура</t>
  </si>
  <si>
    <t>35.04.07</t>
  </si>
  <si>
    <t>Водные биоресурсы и аквакультура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</si>
  <si>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</si>
  <si>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</si>
  <si>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</si>
  <si>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</si>
  <si>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</si>
  <si>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</si>
  <si>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</si>
  <si>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</si>
  <si>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</si>
  <si>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</si>
  <si>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</si>
  <si>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</si>
  <si>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</si>
  <si>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</si>
  <si>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</si>
  <si>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</si>
  <si>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38.02.07</t>
  </si>
  <si>
    <t>Банковское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</si>
  <si>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</si>
  <si>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</si>
  <si>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</si>
  <si>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</si>
  <si>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</si>
  <si>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</si>
  <si>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</si>
  <si>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</si>
  <si>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</si>
  <si>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</si>
  <si>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</si>
  <si>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</si>
  <si>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38.04.01</t>
  </si>
  <si>
    <t>38.04.02</t>
  </si>
  <si>
    <t>38.04.03</t>
  </si>
  <si>
    <t>38.04.04</t>
  </si>
  <si>
    <t>38.04.06</t>
  </si>
  <si>
    <t>38.04.08</t>
  </si>
  <si>
    <t>Финансы и кредит</t>
  </si>
  <si>
    <t>38.05.01</t>
  </si>
  <si>
    <t>Экономическая безопасность</t>
  </si>
  <si>
    <t>38.06.01</t>
  </si>
  <si>
    <t>38.07.02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</si>
  <si>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</si>
  <si>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</si>
  <si>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</si>
  <si>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</si>
  <si>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</si>
  <si>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</si>
  <si>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</si>
  <si>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</si>
  <si>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</si>
  <si>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</si>
  <si>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</si>
  <si>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</si>
  <si>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</si>
  <si>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</si>
  <si>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</si>
  <si>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40.02.01</t>
  </si>
  <si>
    <t>Право и организация социального обеспечения</t>
  </si>
  <si>
    <t>Правоохранительная деятельность</t>
  </si>
  <si>
    <t>40.02.03</t>
  </si>
  <si>
    <t>Право и судебное администрирование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</si>
  <si>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</si>
  <si>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</si>
  <si>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</si>
  <si>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</si>
  <si>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</si>
  <si>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</si>
  <si>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</si>
  <si>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</si>
  <si>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</si>
  <si>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</si>
  <si>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</si>
  <si>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</si>
  <si>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</si>
  <si>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</si>
  <si>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</si>
  <si>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41.04.05</t>
  </si>
  <si>
    <t>Международные отношения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</si>
  <si>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</si>
  <si>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</si>
  <si>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</si>
  <si>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</si>
  <si>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</si>
  <si>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</si>
  <si>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42.04.01</t>
  </si>
  <si>
    <t>Реклама и связи с общественностью</t>
  </si>
  <si>
    <t>42.04.02</t>
  </si>
  <si>
    <t xml:space="preserve">Журналистика 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</si>
  <si>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</si>
  <si>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</si>
  <si>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</si>
  <si>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</si>
  <si>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43.02.10</t>
  </si>
  <si>
    <t>Туризм</t>
  </si>
  <si>
    <t>43.02.11</t>
  </si>
  <si>
    <t>Гостиничный сервис</t>
  </si>
  <si>
    <t>43.03.01</t>
  </si>
  <si>
    <t>Сервис</t>
  </si>
  <si>
    <t>43.03.02</t>
  </si>
  <si>
    <t>43.03.03</t>
  </si>
  <si>
    <t>Гостиничное дело</t>
  </si>
  <si>
    <t>44.00.00</t>
  </si>
  <si>
    <t>ОБРАЗОВАНИЕ И ПЕДАГОГИЧЕСКИЕ НАУКИ</t>
  </si>
  <si>
    <t>Преподавание в начальных классах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</si>
  <si>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</si>
  <si>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</si>
  <si>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</si>
  <si>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</si>
  <si>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</si>
  <si>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</si>
  <si>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</si>
  <si>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</si>
  <si>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</si>
  <si>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</si>
  <si>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</si>
  <si>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</si>
  <si>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</si>
  <si>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</si>
  <si>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</si>
  <si>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</si>
  <si>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</si>
  <si>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45.04.01</t>
  </si>
  <si>
    <t>Филология</t>
  </si>
  <si>
    <t>45.04.02</t>
  </si>
  <si>
    <t>Лингвистика</t>
  </si>
  <si>
    <t>45.04.04</t>
  </si>
  <si>
    <t>Интеллектуальные системы в гуманитарной сфере</t>
  </si>
  <si>
    <t>45.06.01</t>
  </si>
  <si>
    <t>Языкознание и литературоведение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</si>
  <si>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</si>
  <si>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</si>
  <si>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</si>
  <si>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</si>
  <si>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</si>
  <si>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</si>
  <si>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</si>
  <si>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</si>
  <si>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</si>
  <si>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47.04.01</t>
  </si>
  <si>
    <t>47.06.01</t>
  </si>
  <si>
    <t>Философия, этика и религиоведение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</si>
  <si>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</si>
  <si>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</si>
  <si>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</si>
  <si>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</si>
  <si>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</si>
  <si>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</si>
  <si>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49.04.01</t>
  </si>
  <si>
    <t>Физическая культура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</si>
  <si>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</si>
  <si>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</si>
  <si>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</si>
  <si>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</si>
  <si>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</si>
  <si>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</si>
  <si>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</si>
  <si>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51.02.03</t>
  </si>
  <si>
    <t>Библиотековедение</t>
  </si>
  <si>
    <t>51.03.06</t>
  </si>
  <si>
    <t>Библиотечно-информационная деятельность</t>
  </si>
  <si>
    <t>51.04.01</t>
  </si>
  <si>
    <t>Культурология</t>
  </si>
  <si>
    <t>51.06.01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</si>
  <si>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</si>
  <si>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</si>
  <si>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</si>
  <si>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</si>
  <si>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002. Прайс-лист для учебных заведений и библиотек (собственная новинки за 1 мес)
от 19.10.2023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</si>
</sst>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45">
    <font>
      <sz val="8"/>
      <name val="Arial"/>
      <family val="2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8"/>
      <color indexed="12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32" fillId="0" borderId="11" xfId="42" applyNumberFormat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 vertical="top" wrapText="1"/>
    </xf>
    <xf numFmtId="0" fontId="32" fillId="0" borderId="0" xfId="42" applyNumberFormat="1" applyAlignment="1" applyProtection="1">
      <alignment horizontal="left" wrapText="1"/>
      <protection/>
    </xf>
    <xf numFmtId="0" fontId="5" fillId="0" borderId="0" xfId="0" applyNumberFormat="1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A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09"/>
  <sheetViews>
    <sheetView tabSelected="1" zoomScalePageLayoutView="0" workbookViewId="0" topLeftCell="A1">
      <selection activeCell="F1" sqref="F1:I5"/>
    </sheetView>
  </sheetViews>
  <sheetFormatPr defaultColWidth="10.66015625" defaultRowHeight="11.25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015625" style="1" customWidth="1"/>
    <col min="6" max="6" width="21" style="1" customWidth="1"/>
    <col min="7" max="7" width="13" style="1" customWidth="1"/>
    <col min="8" max="8" width="19.33203125" style="1" customWidth="1"/>
    <col min="9" max="9" width="33.66015625" style="1" customWidth="1"/>
    <col min="10" max="10" width="6.33203125" style="1" customWidth="1"/>
    <col min="11" max="11" width="8.5" style="1" customWidth="1"/>
    <col min="12" max="12" width="8.16015625" style="1" customWidth="1"/>
    <col min="13" max="13" width="21.16015625" style="1" customWidth="1"/>
    <col min="14" max="14" width="43.5" style="1" customWidth="1"/>
    <col min="15" max="15" width="35.5" style="1" customWidth="1"/>
    <col min="16" max="16" width="34" style="1" customWidth="1"/>
    <col min="17" max="17" width="38.16015625" style="1" customWidth="1"/>
    <col min="18" max="19" width="10.5" style="1" customWidth="1"/>
    <col min="20" max="20" width="15.33203125" style="1" customWidth="1"/>
    <col min="21" max="21" width="15.16015625" style="1" customWidth="1"/>
    <col min="22" max="22" width="20.33203125" style="1" customWidth="1"/>
    <col min="23" max="23" width="55.83203125" style="1" customWidth="1"/>
    <col min="24" max="26" width="10.5" style="1" customWidth="1"/>
  </cols>
  <sheetData>
    <row r="1" spans="1:15" s="1" customFormat="1" ht="15" customHeight="1">
      <c r="A1" s="18" t="s">
        <v>0</v>
      </c>
      <c r="B1" s="18"/>
      <c r="C1" s="18"/>
      <c r="D1" s="18"/>
      <c r="E1" s="18"/>
      <c r="F1" s="19" t="s">
        <v>694</v>
      </c>
      <c r="G1" s="19"/>
      <c r="H1" s="19"/>
      <c r="I1" s="19"/>
      <c r="J1" s="20" t="s">
        <v>1</v>
      </c>
      <c r="K1" s="20"/>
      <c r="L1" s="20"/>
      <c r="M1" s="20"/>
      <c r="N1" s="20"/>
      <c r="O1" s="20"/>
    </row>
    <row r="2" spans="1:15" s="1" customFormat="1" ht="15" customHeight="1">
      <c r="A2" s="21" t="s">
        <v>2</v>
      </c>
      <c r="B2" s="21"/>
      <c r="C2" s="21"/>
      <c r="D2" s="21"/>
      <c r="E2" s="21"/>
      <c r="F2" s="19"/>
      <c r="G2" s="19"/>
      <c r="H2" s="19"/>
      <c r="I2" s="19"/>
      <c r="J2" s="22" t="s">
        <v>3</v>
      </c>
      <c r="K2" s="22"/>
      <c r="L2" s="22"/>
      <c r="M2" s="22"/>
      <c r="N2" s="22"/>
      <c r="O2" s="22"/>
    </row>
    <row r="3" spans="1:15" s="1" customFormat="1" ht="15" customHeight="1">
      <c r="A3" s="21" t="s">
        <v>4</v>
      </c>
      <c r="B3" s="21"/>
      <c r="C3" s="21"/>
      <c r="D3" s="21"/>
      <c r="E3" s="21"/>
      <c r="F3" s="19"/>
      <c r="G3" s="19"/>
      <c r="H3" s="19"/>
      <c r="I3" s="19"/>
      <c r="J3" s="22"/>
      <c r="K3" s="22"/>
      <c r="L3" s="22"/>
      <c r="M3" s="22"/>
      <c r="N3" s="22"/>
      <c r="O3" s="22"/>
    </row>
    <row r="4" spans="1:15" s="1" customFormat="1" ht="15" customHeight="1">
      <c r="A4" s="23" t="str">
        <f>HYPERLINK("mailto:books@infra-m.ru","mailto:books@infra-m.ru")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2"/>
      <c r="K4" s="22"/>
      <c r="L4" s="22"/>
      <c r="M4" s="22"/>
      <c r="N4" s="22"/>
      <c r="O4" s="22"/>
    </row>
    <row r="5" spans="1:15" s="1" customFormat="1" ht="15" customHeight="1">
      <c r="A5" s="23" t="str">
        <f>HYPERLINK("https://infra-m.ru","https://infra-m.ru")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2"/>
      <c r="K5" s="22"/>
      <c r="L5" s="22"/>
      <c r="M5" s="22"/>
      <c r="N5" s="22"/>
      <c r="O5" s="22"/>
    </row>
    <row r="6" s="1" customFormat="1" ht="11.25" customHeight="1"/>
    <row r="7" spans="1:26" s="2" customFormat="1" ht="21.7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  <c r="R7" s="3" t="s">
        <v>22</v>
      </c>
      <c r="S7" s="3" t="s">
        <v>23</v>
      </c>
      <c r="T7" s="3" t="s">
        <v>24</v>
      </c>
      <c r="U7" s="3" t="s">
        <v>25</v>
      </c>
      <c r="V7" s="3" t="s">
        <v>26</v>
      </c>
      <c r="W7" s="3" t="s">
        <v>27</v>
      </c>
      <c r="X7" s="3" t="s">
        <v>28</v>
      </c>
      <c r="Y7" s="3" t="s">
        <v>29</v>
      </c>
      <c r="Z7" s="3" t="s">
        <v>30</v>
      </c>
    </row>
    <row r="8" spans="1:26" s="4" customFormat="1" ht="40.5" customHeight="1">
      <c r="A8" s="5">
        <v>0</v>
      </c>
      <c r="B8" s="6" t="s">
        <v>31</v>
      </c>
      <c r="C8" s="7">
        <v>970</v>
      </c>
      <c r="D8" s="6" t="s">
        <v>32</v>
      </c>
      <c r="E8" s="6" t="s">
        <v>33</v>
      </c>
      <c r="F8" s="6" t="s">
        <v>34</v>
      </c>
      <c r="G8" s="8" t="s">
        <v>35</v>
      </c>
      <c r="H8" s="8" t="s">
        <v>36</v>
      </c>
      <c r="I8" s="6" t="s">
        <v>37</v>
      </c>
      <c r="J8" s="9">
        <v>1</v>
      </c>
      <c r="K8" s="9">
        <v>206</v>
      </c>
      <c r="L8" s="9">
        <v>2023</v>
      </c>
      <c r="M8" s="6" t="s">
        <v>38</v>
      </c>
      <c r="N8" s="6" t="s">
        <v>39</v>
      </c>
      <c r="O8" s="6" t="s">
        <v>40</v>
      </c>
      <c r="P8" s="8" t="s">
        <v>41</v>
      </c>
      <c r="Q8" s="6" t="s">
        <v>42</v>
      </c>
      <c r="R8" s="10" t="s">
        <v>43</v>
      </c>
      <c r="S8" s="11"/>
      <c r="T8" s="8"/>
      <c r="U8" s="15" t="str">
        <f>HYPERLINK("https://media.infra-m.ru/1023/1023988/cover/1023988.jpg","Обложка")</f>
        <v>Обложка</v>
      </c>
      <c r="V8" s="15" t="str">
        <f>HYPERLINK("https://znanium.com/catalog/product/1023988","Ознакомиться")</f>
        <v>Ознакомиться</v>
      </c>
      <c r="W8" s="6" t="s">
        <v>44</v>
      </c>
      <c r="X8" s="8" t="s">
        <v>45</v>
      </c>
      <c r="Y8" s="8"/>
      <c r="Z8" s="8"/>
    </row>
    <row r="9" spans="1:26" s="4" customFormat="1" ht="49.5" customHeight="1">
      <c r="A9" s="5">
        <v>0</v>
      </c>
      <c r="B9" s="6" t="s">
        <v>46</v>
      </c>
      <c r="C9" s="13">
        <v>1720</v>
      </c>
      <c r="D9" s="6" t="s">
        <v>47</v>
      </c>
      <c r="E9" s="6" t="s">
        <v>48</v>
      </c>
      <c r="F9" s="6" t="s">
        <v>49</v>
      </c>
      <c r="G9" s="8" t="s">
        <v>35</v>
      </c>
      <c r="H9" s="8" t="s">
        <v>36</v>
      </c>
      <c r="I9" s="6" t="s">
        <v>37</v>
      </c>
      <c r="J9" s="9">
        <v>1</v>
      </c>
      <c r="K9" s="9">
        <v>373</v>
      </c>
      <c r="L9" s="9">
        <v>2023</v>
      </c>
      <c r="M9" s="6" t="s">
        <v>50</v>
      </c>
      <c r="N9" s="6" t="s">
        <v>51</v>
      </c>
      <c r="O9" s="6" t="s">
        <v>52</v>
      </c>
      <c r="P9" s="8" t="s">
        <v>53</v>
      </c>
      <c r="Q9" s="6" t="s">
        <v>54</v>
      </c>
      <c r="R9" s="10" t="s">
        <v>55</v>
      </c>
      <c r="S9" s="11" t="s">
        <v>56</v>
      </c>
      <c r="T9" s="8"/>
      <c r="U9" s="15" t="str">
        <f>HYPERLINK("https://media.infra-m.ru/1995/1995408/cover/1995408.jpg","Обложка")</f>
        <v>Обложка</v>
      </c>
      <c r="V9" s="15" t="str">
        <f>HYPERLINK("https://znanium.com/catalog/product/1995408","Ознакомиться")</f>
        <v>Ознакомиться</v>
      </c>
      <c r="W9" s="6" t="s">
        <v>57</v>
      </c>
      <c r="X9" s="8" t="s">
        <v>58</v>
      </c>
      <c r="Y9" s="8"/>
      <c r="Z9" s="8"/>
    </row>
    <row r="10" spans="1:26" s="4" customFormat="1" ht="49.5" customHeight="1">
      <c r="A10" s="5">
        <v>0</v>
      </c>
      <c r="B10" s="6" t="s">
        <v>59</v>
      </c>
      <c r="C10" s="13">
        <v>1270</v>
      </c>
      <c r="D10" s="6" t="s">
        <v>60</v>
      </c>
      <c r="E10" s="6" t="s">
        <v>61</v>
      </c>
      <c r="F10" s="6" t="s">
        <v>62</v>
      </c>
      <c r="G10" s="8" t="s">
        <v>63</v>
      </c>
      <c r="H10" s="8" t="s">
        <v>36</v>
      </c>
      <c r="I10" s="6" t="s">
        <v>64</v>
      </c>
      <c r="J10" s="9">
        <v>1</v>
      </c>
      <c r="K10" s="9">
        <v>281</v>
      </c>
      <c r="L10" s="9">
        <v>2023</v>
      </c>
      <c r="M10" s="6" t="s">
        <v>65</v>
      </c>
      <c r="N10" s="6" t="s">
        <v>39</v>
      </c>
      <c r="O10" s="6" t="s">
        <v>66</v>
      </c>
      <c r="P10" s="8" t="s">
        <v>53</v>
      </c>
      <c r="Q10" s="6" t="s">
        <v>67</v>
      </c>
      <c r="R10" s="10" t="s">
        <v>68</v>
      </c>
      <c r="S10" s="11" t="s">
        <v>69</v>
      </c>
      <c r="T10" s="8" t="s">
        <v>70</v>
      </c>
      <c r="U10" s="15" t="str">
        <f>HYPERLINK("https://media.infra-m.ru/1065/1065576/cover/1065576.jpg","Обложка")</f>
        <v>Обложка</v>
      </c>
      <c r="V10" s="15" t="str">
        <f>HYPERLINK("https://znanium.com/catalog/product/1065576","Ознакомиться")</f>
        <v>Ознакомиться</v>
      </c>
      <c r="W10" s="6" t="s">
        <v>71</v>
      </c>
      <c r="X10" s="8" t="s">
        <v>58</v>
      </c>
      <c r="Y10" s="8"/>
      <c r="Z10" s="8" t="s">
        <v>72</v>
      </c>
    </row>
    <row r="11" spans="1:26" s="4" customFormat="1" ht="40.5" customHeight="1">
      <c r="A11" s="5">
        <v>0</v>
      </c>
      <c r="B11" s="6" t="s">
        <v>73</v>
      </c>
      <c r="C11" s="13">
        <v>1070</v>
      </c>
      <c r="D11" s="6" t="s">
        <v>74</v>
      </c>
      <c r="E11" s="6" t="s">
        <v>75</v>
      </c>
      <c r="F11" s="6" t="s">
        <v>76</v>
      </c>
      <c r="G11" s="8" t="s">
        <v>63</v>
      </c>
      <c r="H11" s="8" t="s">
        <v>77</v>
      </c>
      <c r="I11" s="6" t="s">
        <v>78</v>
      </c>
      <c r="J11" s="9">
        <v>1</v>
      </c>
      <c r="K11" s="9">
        <v>224</v>
      </c>
      <c r="L11" s="9">
        <v>2023</v>
      </c>
      <c r="M11" s="6" t="s">
        <v>79</v>
      </c>
      <c r="N11" s="6" t="s">
        <v>39</v>
      </c>
      <c r="O11" s="6" t="s">
        <v>80</v>
      </c>
      <c r="P11" s="8" t="s">
        <v>53</v>
      </c>
      <c r="Q11" s="6" t="s">
        <v>81</v>
      </c>
      <c r="R11" s="10" t="s">
        <v>82</v>
      </c>
      <c r="S11" s="11"/>
      <c r="T11" s="8"/>
      <c r="U11" s="15" t="str">
        <f>HYPERLINK("https://media.infra-m.ru/2035/2035522/cover/2035522.jpg","Обложка")</f>
        <v>Обложка</v>
      </c>
      <c r="V11" s="12"/>
      <c r="W11" s="6" t="s">
        <v>83</v>
      </c>
      <c r="X11" s="8" t="s">
        <v>45</v>
      </c>
      <c r="Y11" s="8"/>
      <c r="Z11" s="8" t="s">
        <v>84</v>
      </c>
    </row>
    <row r="12" spans="1:26" s="4" customFormat="1" ht="49.5" customHeight="1">
      <c r="A12" s="5">
        <v>0</v>
      </c>
      <c r="B12" s="6" t="s">
        <v>85</v>
      </c>
      <c r="C12" s="13">
        <v>1220</v>
      </c>
      <c r="D12" s="6" t="s">
        <v>86</v>
      </c>
      <c r="E12" s="6" t="s">
        <v>87</v>
      </c>
      <c r="F12" s="6" t="s">
        <v>88</v>
      </c>
      <c r="G12" s="8" t="s">
        <v>35</v>
      </c>
      <c r="H12" s="8" t="s">
        <v>89</v>
      </c>
      <c r="I12" s="6"/>
      <c r="J12" s="9">
        <v>1</v>
      </c>
      <c r="K12" s="9">
        <v>256</v>
      </c>
      <c r="L12" s="9">
        <v>2023</v>
      </c>
      <c r="M12" s="6" t="s">
        <v>90</v>
      </c>
      <c r="N12" s="6" t="s">
        <v>39</v>
      </c>
      <c r="O12" s="6" t="s">
        <v>91</v>
      </c>
      <c r="P12" s="8" t="s">
        <v>53</v>
      </c>
      <c r="Q12" s="6" t="s">
        <v>54</v>
      </c>
      <c r="R12" s="10" t="s">
        <v>92</v>
      </c>
      <c r="S12" s="11"/>
      <c r="T12" s="8"/>
      <c r="U12" s="15" t="str">
        <f>HYPERLINK("https://media.infra-m.ru/2007/2007729/cover/2007729.jpg","Обложка")</f>
        <v>Обложка</v>
      </c>
      <c r="V12" s="15" t="str">
        <f>HYPERLINK("https://znanium.com/catalog/product/2007729","Ознакомиться")</f>
        <v>Ознакомиться</v>
      </c>
      <c r="W12" s="6" t="s">
        <v>93</v>
      </c>
      <c r="X12" s="8" t="s">
        <v>45</v>
      </c>
      <c r="Y12" s="8"/>
      <c r="Z12" s="8"/>
    </row>
    <row r="13" spans="1:26" s="4" customFormat="1" ht="42.75" customHeight="1">
      <c r="A13" s="5">
        <v>0</v>
      </c>
      <c r="B13" s="6" t="s">
        <v>94</v>
      </c>
      <c r="C13" s="13">
        <v>1850</v>
      </c>
      <c r="D13" s="6" t="s">
        <v>95</v>
      </c>
      <c r="E13" s="6" t="s">
        <v>96</v>
      </c>
      <c r="F13" s="6" t="s">
        <v>97</v>
      </c>
      <c r="G13" s="8" t="s">
        <v>35</v>
      </c>
      <c r="H13" s="8" t="s">
        <v>36</v>
      </c>
      <c r="I13" s="6" t="s">
        <v>37</v>
      </c>
      <c r="J13" s="9">
        <v>1</v>
      </c>
      <c r="K13" s="9">
        <v>403</v>
      </c>
      <c r="L13" s="9">
        <v>2023</v>
      </c>
      <c r="M13" s="6" t="s">
        <v>98</v>
      </c>
      <c r="N13" s="6" t="s">
        <v>39</v>
      </c>
      <c r="O13" s="6" t="s">
        <v>99</v>
      </c>
      <c r="P13" s="8" t="s">
        <v>53</v>
      </c>
      <c r="Q13" s="6" t="s">
        <v>42</v>
      </c>
      <c r="R13" s="10" t="s">
        <v>100</v>
      </c>
      <c r="S13" s="11"/>
      <c r="T13" s="8" t="s">
        <v>70</v>
      </c>
      <c r="U13" s="15" t="str">
        <f>HYPERLINK("https://media.infra-m.ru/1907/1907620/cover/1907620.jpg","Обложка")</f>
        <v>Обложка</v>
      </c>
      <c r="V13" s="15" t="str">
        <f>HYPERLINK("https://znanium.com/catalog/product/1907620","Ознакомиться")</f>
        <v>Ознакомиться</v>
      </c>
      <c r="W13" s="6" t="s">
        <v>101</v>
      </c>
      <c r="X13" s="8" t="s">
        <v>45</v>
      </c>
      <c r="Y13" s="8"/>
      <c r="Z13" s="8"/>
    </row>
    <row r="14" spans="1:26" s="4" customFormat="1" ht="49.5" customHeight="1">
      <c r="A14" s="5">
        <v>0</v>
      </c>
      <c r="B14" s="6" t="s">
        <v>102</v>
      </c>
      <c r="C14" s="13">
        <v>1190</v>
      </c>
      <c r="D14" s="6" t="s">
        <v>103</v>
      </c>
      <c r="E14" s="6" t="s">
        <v>104</v>
      </c>
      <c r="F14" s="6" t="s">
        <v>105</v>
      </c>
      <c r="G14" s="8" t="s">
        <v>35</v>
      </c>
      <c r="H14" s="8" t="s">
        <v>36</v>
      </c>
      <c r="I14" s="6" t="s">
        <v>106</v>
      </c>
      <c r="J14" s="9">
        <v>1</v>
      </c>
      <c r="K14" s="9">
        <v>255</v>
      </c>
      <c r="L14" s="9">
        <v>2023</v>
      </c>
      <c r="M14" s="6" t="s">
        <v>107</v>
      </c>
      <c r="N14" s="6" t="s">
        <v>39</v>
      </c>
      <c r="O14" s="6" t="s">
        <v>91</v>
      </c>
      <c r="P14" s="8" t="s">
        <v>41</v>
      </c>
      <c r="Q14" s="6" t="s">
        <v>108</v>
      </c>
      <c r="R14" s="10" t="s">
        <v>109</v>
      </c>
      <c r="S14" s="11"/>
      <c r="T14" s="8"/>
      <c r="U14" s="15" t="str">
        <f>HYPERLINK("https://media.infra-m.ru/1900/1900502/cover/1900502.jpg","Обложка")</f>
        <v>Обложка</v>
      </c>
      <c r="V14" s="15" t="str">
        <f>HYPERLINK("https://znanium.com/catalog/product/1900502","Ознакомиться")</f>
        <v>Ознакомиться</v>
      </c>
      <c r="W14" s="6" t="s">
        <v>93</v>
      </c>
      <c r="X14" s="8" t="s">
        <v>58</v>
      </c>
      <c r="Y14" s="8"/>
      <c r="Z14" s="8"/>
    </row>
    <row r="15" spans="1:26" s="4" customFormat="1" ht="49.5" customHeight="1">
      <c r="A15" s="5">
        <v>0</v>
      </c>
      <c r="B15" s="6" t="s">
        <v>110</v>
      </c>
      <c r="C15" s="13">
        <v>2890</v>
      </c>
      <c r="D15" s="6" t="s">
        <v>111</v>
      </c>
      <c r="E15" s="6" t="s">
        <v>112</v>
      </c>
      <c r="F15" s="6" t="s">
        <v>113</v>
      </c>
      <c r="G15" s="8" t="s">
        <v>114</v>
      </c>
      <c r="H15" s="8" t="s">
        <v>77</v>
      </c>
      <c r="I15" s="6" t="s">
        <v>115</v>
      </c>
      <c r="J15" s="9">
        <v>1</v>
      </c>
      <c r="K15" s="9">
        <v>749</v>
      </c>
      <c r="L15" s="9">
        <v>2023</v>
      </c>
      <c r="M15" s="6" t="s">
        <v>116</v>
      </c>
      <c r="N15" s="6" t="s">
        <v>39</v>
      </c>
      <c r="O15" s="6" t="s">
        <v>91</v>
      </c>
      <c r="P15" s="8" t="s">
        <v>115</v>
      </c>
      <c r="Q15" s="6" t="s">
        <v>117</v>
      </c>
      <c r="R15" s="10" t="s">
        <v>118</v>
      </c>
      <c r="S15" s="11"/>
      <c r="T15" s="8" t="s">
        <v>70</v>
      </c>
      <c r="U15" s="15" t="str">
        <f>HYPERLINK("https://media.infra-m.ru/2005/2005194/cover/2005194.jpg","Обложка")</f>
        <v>Обложка</v>
      </c>
      <c r="V15" s="15" t="str">
        <f>HYPERLINK("https://znanium.com/catalog/product/1839926","Ознакомиться")</f>
        <v>Ознакомиться</v>
      </c>
      <c r="W15" s="6" t="s">
        <v>119</v>
      </c>
      <c r="X15" s="8" t="s">
        <v>58</v>
      </c>
      <c r="Y15" s="8"/>
      <c r="Z15" s="8"/>
    </row>
    <row r="16" spans="1:26" s="4" customFormat="1" ht="49.5" customHeight="1">
      <c r="A16" s="5">
        <v>0</v>
      </c>
      <c r="B16" s="6" t="s">
        <v>120</v>
      </c>
      <c r="C16" s="13">
        <v>1160</v>
      </c>
      <c r="D16" s="6" t="s">
        <v>121</v>
      </c>
      <c r="E16" s="6" t="s">
        <v>122</v>
      </c>
      <c r="F16" s="6" t="s">
        <v>123</v>
      </c>
      <c r="G16" s="8" t="s">
        <v>35</v>
      </c>
      <c r="H16" s="8" t="s">
        <v>89</v>
      </c>
      <c r="I16" s="6"/>
      <c r="J16" s="9">
        <v>1</v>
      </c>
      <c r="K16" s="9">
        <v>256</v>
      </c>
      <c r="L16" s="9">
        <v>2023</v>
      </c>
      <c r="M16" s="6" t="s">
        <v>124</v>
      </c>
      <c r="N16" s="6" t="s">
        <v>39</v>
      </c>
      <c r="O16" s="6" t="s">
        <v>91</v>
      </c>
      <c r="P16" s="8" t="s">
        <v>41</v>
      </c>
      <c r="Q16" s="6" t="s">
        <v>42</v>
      </c>
      <c r="R16" s="10" t="s">
        <v>125</v>
      </c>
      <c r="S16" s="11"/>
      <c r="T16" s="8"/>
      <c r="U16" s="15" t="str">
        <f>HYPERLINK("https://media.infra-m.ru/2007/2007736/cover/2007736.jpg","Обложка")</f>
        <v>Обложка</v>
      </c>
      <c r="V16" s="15" t="str">
        <f>HYPERLINK("https://znanium.com/catalog/product/2007736","Ознакомиться")</f>
        <v>Ознакомиться</v>
      </c>
      <c r="W16" s="6" t="s">
        <v>93</v>
      </c>
      <c r="X16" s="8" t="s">
        <v>45</v>
      </c>
      <c r="Y16" s="8"/>
      <c r="Z16" s="8"/>
    </row>
    <row r="17" spans="1:26" s="4" customFormat="1" ht="49.5" customHeight="1">
      <c r="A17" s="5">
        <v>0</v>
      </c>
      <c r="B17" s="6" t="s">
        <v>126</v>
      </c>
      <c r="C17" s="13">
        <v>1180</v>
      </c>
      <c r="D17" s="6" t="s">
        <v>127</v>
      </c>
      <c r="E17" s="6" t="s">
        <v>128</v>
      </c>
      <c r="F17" s="6" t="s">
        <v>129</v>
      </c>
      <c r="G17" s="8" t="s">
        <v>114</v>
      </c>
      <c r="H17" s="8" t="s">
        <v>36</v>
      </c>
      <c r="I17" s="6" t="s">
        <v>130</v>
      </c>
      <c r="J17" s="9">
        <v>1</v>
      </c>
      <c r="K17" s="9">
        <v>256</v>
      </c>
      <c r="L17" s="9">
        <v>2023</v>
      </c>
      <c r="M17" s="6" t="s">
        <v>131</v>
      </c>
      <c r="N17" s="6" t="s">
        <v>39</v>
      </c>
      <c r="O17" s="6" t="s">
        <v>91</v>
      </c>
      <c r="P17" s="8" t="s">
        <v>115</v>
      </c>
      <c r="Q17" s="6" t="s">
        <v>117</v>
      </c>
      <c r="R17" s="10" t="s">
        <v>132</v>
      </c>
      <c r="S17" s="11"/>
      <c r="T17" s="8"/>
      <c r="U17" s="15" t="str">
        <f>HYPERLINK("https://media.infra-m.ru/1915/1915615/cover/1915615.jpg","Обложка")</f>
        <v>Обложка</v>
      </c>
      <c r="V17" s="15" t="str">
        <f>HYPERLINK("https://znanium.com/catalog/product/1915615","Ознакомиться")</f>
        <v>Ознакомиться</v>
      </c>
      <c r="W17" s="6"/>
      <c r="X17" s="8" t="s">
        <v>45</v>
      </c>
      <c r="Y17" s="8"/>
      <c r="Z17" s="8"/>
    </row>
    <row r="18" spans="1:26" s="4" customFormat="1" ht="49.5" customHeight="1">
      <c r="A18" s="5">
        <v>0</v>
      </c>
      <c r="B18" s="6" t="s">
        <v>133</v>
      </c>
      <c r="C18" s="7">
        <v>750</v>
      </c>
      <c r="D18" s="6" t="s">
        <v>134</v>
      </c>
      <c r="E18" s="6" t="s">
        <v>135</v>
      </c>
      <c r="F18" s="6" t="s">
        <v>136</v>
      </c>
      <c r="G18" s="8" t="s">
        <v>35</v>
      </c>
      <c r="H18" s="8" t="s">
        <v>36</v>
      </c>
      <c r="I18" s="6" t="s">
        <v>37</v>
      </c>
      <c r="J18" s="9">
        <v>1</v>
      </c>
      <c r="K18" s="9">
        <v>130</v>
      </c>
      <c r="L18" s="9">
        <v>2023</v>
      </c>
      <c r="M18" s="6" t="s">
        <v>137</v>
      </c>
      <c r="N18" s="6" t="s">
        <v>138</v>
      </c>
      <c r="O18" s="6" t="s">
        <v>139</v>
      </c>
      <c r="P18" s="8" t="s">
        <v>41</v>
      </c>
      <c r="Q18" s="6" t="s">
        <v>42</v>
      </c>
      <c r="R18" s="10" t="s">
        <v>140</v>
      </c>
      <c r="S18" s="11" t="s">
        <v>141</v>
      </c>
      <c r="T18" s="8"/>
      <c r="U18" s="15" t="str">
        <f>HYPERLINK("https://media.infra-m.ru/1863/1863129/cover/1863129.jpg","Обложка")</f>
        <v>Обложка</v>
      </c>
      <c r="V18" s="15" t="str">
        <f>HYPERLINK("https://znanium.com/catalog/product/1863129","Ознакомиться")</f>
        <v>Ознакомиться</v>
      </c>
      <c r="W18" s="6" t="s">
        <v>142</v>
      </c>
      <c r="X18" s="8" t="s">
        <v>45</v>
      </c>
      <c r="Y18" s="8"/>
      <c r="Z18" s="8"/>
    </row>
    <row r="19" spans="1:26" s="4" customFormat="1" ht="49.5" customHeight="1">
      <c r="A19" s="5">
        <v>0</v>
      </c>
      <c r="B19" s="6" t="s">
        <v>143</v>
      </c>
      <c r="C19" s="7">
        <v>790</v>
      </c>
      <c r="D19" s="6" t="s">
        <v>144</v>
      </c>
      <c r="E19" s="6" t="s">
        <v>145</v>
      </c>
      <c r="F19" s="6" t="s">
        <v>146</v>
      </c>
      <c r="G19" s="8" t="s">
        <v>114</v>
      </c>
      <c r="H19" s="8" t="s">
        <v>36</v>
      </c>
      <c r="I19" s="6" t="s">
        <v>147</v>
      </c>
      <c r="J19" s="9">
        <v>1</v>
      </c>
      <c r="K19" s="9">
        <v>154</v>
      </c>
      <c r="L19" s="9">
        <v>2023</v>
      </c>
      <c r="M19" s="6" t="s">
        <v>148</v>
      </c>
      <c r="N19" s="6" t="s">
        <v>138</v>
      </c>
      <c r="O19" s="6" t="s">
        <v>149</v>
      </c>
      <c r="P19" s="8" t="s">
        <v>41</v>
      </c>
      <c r="Q19" s="6" t="s">
        <v>81</v>
      </c>
      <c r="R19" s="10" t="s">
        <v>150</v>
      </c>
      <c r="S19" s="11" t="s">
        <v>151</v>
      </c>
      <c r="T19" s="8"/>
      <c r="U19" s="15" t="str">
        <f>HYPERLINK("https://media.infra-m.ru/1898/1898394/cover/1898394.jpg","Обложка")</f>
        <v>Обложка</v>
      </c>
      <c r="V19" s="15" t="str">
        <f>HYPERLINK("https://znanium.com/catalog/product/1898394","Ознакомиться")</f>
        <v>Ознакомиться</v>
      </c>
      <c r="W19" s="6" t="s">
        <v>152</v>
      </c>
      <c r="X19" s="8" t="s">
        <v>45</v>
      </c>
      <c r="Y19" s="8"/>
      <c r="Z19" s="8"/>
    </row>
    <row r="20" spans="1:26" s="4" customFormat="1" ht="49.5" customHeight="1">
      <c r="A20" s="5">
        <v>0</v>
      </c>
      <c r="B20" s="6" t="s">
        <v>153</v>
      </c>
      <c r="C20" s="13">
        <v>1290</v>
      </c>
      <c r="D20" s="6" t="s">
        <v>154</v>
      </c>
      <c r="E20" s="6" t="s">
        <v>155</v>
      </c>
      <c r="F20" s="6" t="s">
        <v>156</v>
      </c>
      <c r="G20" s="8" t="s">
        <v>35</v>
      </c>
      <c r="H20" s="8" t="s">
        <v>36</v>
      </c>
      <c r="I20" s="6" t="s">
        <v>157</v>
      </c>
      <c r="J20" s="9">
        <v>1</v>
      </c>
      <c r="K20" s="9">
        <v>277</v>
      </c>
      <c r="L20" s="9">
        <v>2023</v>
      </c>
      <c r="M20" s="6" t="s">
        <v>158</v>
      </c>
      <c r="N20" s="6" t="s">
        <v>138</v>
      </c>
      <c r="O20" s="6" t="s">
        <v>159</v>
      </c>
      <c r="P20" s="8" t="s">
        <v>41</v>
      </c>
      <c r="Q20" s="6" t="s">
        <v>81</v>
      </c>
      <c r="R20" s="10" t="s">
        <v>160</v>
      </c>
      <c r="S20" s="11" t="s">
        <v>161</v>
      </c>
      <c r="T20" s="8"/>
      <c r="U20" s="15" t="str">
        <f>HYPERLINK("https://media.infra-m.ru/2001/2001721/cover/2001721.jpg","Обложка")</f>
        <v>Обложка</v>
      </c>
      <c r="V20" s="15" t="str">
        <f>HYPERLINK("https://znanium.com/catalog/product/2001721","Ознакомиться")</f>
        <v>Ознакомиться</v>
      </c>
      <c r="W20" s="6" t="s">
        <v>162</v>
      </c>
      <c r="X20" s="8" t="s">
        <v>58</v>
      </c>
      <c r="Y20" s="8"/>
      <c r="Z20" s="8"/>
    </row>
    <row r="21" spans="1:26" s="4" customFormat="1" ht="42.75" customHeight="1">
      <c r="A21" s="5">
        <v>0</v>
      </c>
      <c r="B21" s="6" t="s">
        <v>163</v>
      </c>
      <c r="C21" s="7">
        <v>620</v>
      </c>
      <c r="D21" s="6" t="s">
        <v>164</v>
      </c>
      <c r="E21" s="6" t="s">
        <v>165</v>
      </c>
      <c r="F21" s="6" t="s">
        <v>166</v>
      </c>
      <c r="G21" s="8" t="s">
        <v>35</v>
      </c>
      <c r="H21" s="8" t="s">
        <v>167</v>
      </c>
      <c r="I21" s="6"/>
      <c r="J21" s="9">
        <v>1</v>
      </c>
      <c r="K21" s="9">
        <v>124</v>
      </c>
      <c r="L21" s="9">
        <v>2023</v>
      </c>
      <c r="M21" s="6" t="s">
        <v>168</v>
      </c>
      <c r="N21" s="6" t="s">
        <v>39</v>
      </c>
      <c r="O21" s="6" t="s">
        <v>169</v>
      </c>
      <c r="P21" s="8" t="s">
        <v>41</v>
      </c>
      <c r="Q21" s="6" t="s">
        <v>81</v>
      </c>
      <c r="R21" s="10" t="s">
        <v>170</v>
      </c>
      <c r="S21" s="11"/>
      <c r="T21" s="8"/>
      <c r="U21" s="15" t="str">
        <f>HYPERLINK("https://media.infra-m.ru/2023/2023951/cover/2023951.jpg","Обложка")</f>
        <v>Обложка</v>
      </c>
      <c r="V21" s="15" t="str">
        <f>HYPERLINK("https://znanium.com/catalog/product/2023951","Ознакомиться")</f>
        <v>Ознакомиться</v>
      </c>
      <c r="W21" s="6" t="s">
        <v>171</v>
      </c>
      <c r="X21" s="8" t="s">
        <v>45</v>
      </c>
      <c r="Y21" s="8"/>
      <c r="Z21" s="8"/>
    </row>
    <row r="22" spans="1:26" s="4" customFormat="1" ht="49.5" customHeight="1">
      <c r="A22" s="5">
        <v>0</v>
      </c>
      <c r="B22" s="6" t="s">
        <v>172</v>
      </c>
      <c r="C22" s="13">
        <v>1070</v>
      </c>
      <c r="D22" s="6" t="s">
        <v>173</v>
      </c>
      <c r="E22" s="6" t="s">
        <v>174</v>
      </c>
      <c r="F22" s="6" t="s">
        <v>175</v>
      </c>
      <c r="G22" s="8" t="s">
        <v>114</v>
      </c>
      <c r="H22" s="8" t="s">
        <v>36</v>
      </c>
      <c r="I22" s="6" t="s">
        <v>176</v>
      </c>
      <c r="J22" s="9">
        <v>1</v>
      </c>
      <c r="K22" s="9">
        <v>229</v>
      </c>
      <c r="L22" s="9">
        <v>2023</v>
      </c>
      <c r="M22" s="6" t="s">
        <v>177</v>
      </c>
      <c r="N22" s="6" t="s">
        <v>178</v>
      </c>
      <c r="O22" s="6" t="s">
        <v>179</v>
      </c>
      <c r="P22" s="8" t="s">
        <v>180</v>
      </c>
      <c r="Q22" s="6" t="s">
        <v>117</v>
      </c>
      <c r="R22" s="10" t="s">
        <v>181</v>
      </c>
      <c r="S22" s="11"/>
      <c r="T22" s="8"/>
      <c r="U22" s="15" t="str">
        <f>HYPERLINK("https://media.infra-m.ru/1906/1906037/cover/1906037.jpg","Обложка")</f>
        <v>Обложка</v>
      </c>
      <c r="V22" s="15" t="str">
        <f>HYPERLINK("https://znanium.com/catalog/product/1906037","Ознакомиться")</f>
        <v>Ознакомиться</v>
      </c>
      <c r="W22" s="6" t="s">
        <v>182</v>
      </c>
      <c r="X22" s="8" t="s">
        <v>58</v>
      </c>
      <c r="Y22" s="8"/>
      <c r="Z22" s="8"/>
    </row>
    <row r="23" spans="1:26" s="4" customFormat="1" ht="49.5" customHeight="1">
      <c r="A23" s="5">
        <v>0</v>
      </c>
      <c r="B23" s="6" t="s">
        <v>183</v>
      </c>
      <c r="C23" s="13">
        <v>1210</v>
      </c>
      <c r="D23" s="6" t="s">
        <v>184</v>
      </c>
      <c r="E23" s="6" t="s">
        <v>185</v>
      </c>
      <c r="F23" s="6" t="s">
        <v>186</v>
      </c>
      <c r="G23" s="8" t="s">
        <v>35</v>
      </c>
      <c r="H23" s="8" t="s">
        <v>36</v>
      </c>
      <c r="I23" s="6" t="s">
        <v>187</v>
      </c>
      <c r="J23" s="9">
        <v>1</v>
      </c>
      <c r="K23" s="9">
        <v>254</v>
      </c>
      <c r="L23" s="9">
        <v>2023</v>
      </c>
      <c r="M23" s="6" t="s">
        <v>188</v>
      </c>
      <c r="N23" s="6" t="s">
        <v>39</v>
      </c>
      <c r="O23" s="6" t="s">
        <v>189</v>
      </c>
      <c r="P23" s="8" t="s">
        <v>41</v>
      </c>
      <c r="Q23" s="6" t="s">
        <v>54</v>
      </c>
      <c r="R23" s="10" t="s">
        <v>190</v>
      </c>
      <c r="S23" s="11"/>
      <c r="T23" s="8"/>
      <c r="U23" s="15" t="str">
        <f>HYPERLINK("https://media.infra-m.ru/1896/1896790/cover/1896790.jpg","Обложка")</f>
        <v>Обложка</v>
      </c>
      <c r="V23" s="15" t="str">
        <f>HYPERLINK("https://znanium.com/catalog/product/1896790","Ознакомиться")</f>
        <v>Ознакомиться</v>
      </c>
      <c r="W23" s="6" t="s">
        <v>191</v>
      </c>
      <c r="X23" s="8" t="s">
        <v>45</v>
      </c>
      <c r="Y23" s="8"/>
      <c r="Z23" s="8"/>
    </row>
    <row r="24" spans="1:26" s="4" customFormat="1" ht="40.5" customHeight="1">
      <c r="A24" s="5">
        <v>0</v>
      </c>
      <c r="B24" s="6" t="s">
        <v>192</v>
      </c>
      <c r="C24" s="7">
        <v>890</v>
      </c>
      <c r="D24" s="6" t="s">
        <v>193</v>
      </c>
      <c r="E24" s="6" t="s">
        <v>194</v>
      </c>
      <c r="F24" s="6" t="s">
        <v>195</v>
      </c>
      <c r="G24" s="8" t="s">
        <v>35</v>
      </c>
      <c r="H24" s="8" t="s">
        <v>36</v>
      </c>
      <c r="I24" s="6" t="s">
        <v>64</v>
      </c>
      <c r="J24" s="9">
        <v>1</v>
      </c>
      <c r="K24" s="9">
        <v>187</v>
      </c>
      <c r="L24" s="9">
        <v>2023</v>
      </c>
      <c r="M24" s="6" t="s">
        <v>196</v>
      </c>
      <c r="N24" s="6" t="s">
        <v>197</v>
      </c>
      <c r="O24" s="6" t="s">
        <v>198</v>
      </c>
      <c r="P24" s="8" t="s">
        <v>41</v>
      </c>
      <c r="Q24" s="6" t="s">
        <v>67</v>
      </c>
      <c r="R24" s="10" t="s">
        <v>199</v>
      </c>
      <c r="S24" s="11"/>
      <c r="T24" s="8"/>
      <c r="U24" s="15" t="str">
        <f>HYPERLINK("https://media.infra-m.ru/1891/1891467/cover/1891467.jpg","Обложка")</f>
        <v>Обложка</v>
      </c>
      <c r="V24" s="15" t="str">
        <f>HYPERLINK("https://znanium.com/catalog/product/1891467","Ознакомиться")</f>
        <v>Ознакомиться</v>
      </c>
      <c r="W24" s="6" t="s">
        <v>200</v>
      </c>
      <c r="X24" s="8" t="s">
        <v>58</v>
      </c>
      <c r="Y24" s="8"/>
      <c r="Z24" s="8"/>
    </row>
    <row r="25" spans="1:26" s="4" customFormat="1" ht="49.5" customHeight="1">
      <c r="A25" s="5">
        <v>0</v>
      </c>
      <c r="B25" s="6" t="s">
        <v>201</v>
      </c>
      <c r="C25" s="7">
        <v>850</v>
      </c>
      <c r="D25" s="6" t="s">
        <v>202</v>
      </c>
      <c r="E25" s="6" t="s">
        <v>203</v>
      </c>
      <c r="F25" s="6" t="s">
        <v>204</v>
      </c>
      <c r="G25" s="8" t="s">
        <v>35</v>
      </c>
      <c r="H25" s="8" t="s">
        <v>36</v>
      </c>
      <c r="I25" s="6" t="s">
        <v>176</v>
      </c>
      <c r="J25" s="9">
        <v>1</v>
      </c>
      <c r="K25" s="9">
        <v>166</v>
      </c>
      <c r="L25" s="9">
        <v>2023</v>
      </c>
      <c r="M25" s="6" t="s">
        <v>205</v>
      </c>
      <c r="N25" s="6" t="s">
        <v>39</v>
      </c>
      <c r="O25" s="6" t="s">
        <v>91</v>
      </c>
      <c r="P25" s="8" t="s">
        <v>180</v>
      </c>
      <c r="Q25" s="6" t="s">
        <v>117</v>
      </c>
      <c r="R25" s="10" t="s">
        <v>206</v>
      </c>
      <c r="S25" s="11"/>
      <c r="T25" s="8"/>
      <c r="U25" s="15" t="str">
        <f>HYPERLINK("https://media.infra-m.ru/1921/1921368/cover/1921368.jpg","Обложка")</f>
        <v>Обложка</v>
      </c>
      <c r="V25" s="15" t="str">
        <f>HYPERLINK("https://znanium.com/catalog/product/1921368","Ознакомиться")</f>
        <v>Ознакомиться</v>
      </c>
      <c r="W25" s="6" t="s">
        <v>207</v>
      </c>
      <c r="X25" s="8" t="s">
        <v>58</v>
      </c>
      <c r="Y25" s="8"/>
      <c r="Z25" s="8"/>
    </row>
    <row r="26" spans="1:26" s="4" customFormat="1" ht="49.5" customHeight="1">
      <c r="A26" s="5">
        <v>0</v>
      </c>
      <c r="B26" s="6" t="s">
        <v>208</v>
      </c>
      <c r="C26" s="13">
        <v>1072.5</v>
      </c>
      <c r="D26" s="6" t="s">
        <v>209</v>
      </c>
      <c r="E26" s="6" t="s">
        <v>210</v>
      </c>
      <c r="F26" s="6" t="s">
        <v>211</v>
      </c>
      <c r="G26" s="8" t="s">
        <v>35</v>
      </c>
      <c r="H26" s="8" t="s">
        <v>89</v>
      </c>
      <c r="I26" s="6"/>
      <c r="J26" s="9">
        <v>1</v>
      </c>
      <c r="K26" s="9">
        <v>200</v>
      </c>
      <c r="L26" s="9">
        <v>2023</v>
      </c>
      <c r="M26" s="6" t="s">
        <v>212</v>
      </c>
      <c r="N26" s="6" t="s">
        <v>39</v>
      </c>
      <c r="O26" s="6" t="s">
        <v>91</v>
      </c>
      <c r="P26" s="8" t="s">
        <v>180</v>
      </c>
      <c r="Q26" s="6" t="s">
        <v>117</v>
      </c>
      <c r="R26" s="10" t="s">
        <v>213</v>
      </c>
      <c r="S26" s="11"/>
      <c r="T26" s="8"/>
      <c r="U26" s="15" t="str">
        <f>HYPERLINK("https://media.infra-m.ru/2051/2051348/cover/2051348.jpg","Обложка")</f>
        <v>Обложка</v>
      </c>
      <c r="V26" s="15" t="str">
        <f>HYPERLINK("https://znanium.com/catalog/product/2007818","Ознакомиться")</f>
        <v>Ознакомиться</v>
      </c>
      <c r="W26" s="6" t="s">
        <v>142</v>
      </c>
      <c r="X26" s="8" t="s">
        <v>45</v>
      </c>
      <c r="Y26" s="8"/>
      <c r="Z26" s="8"/>
    </row>
    <row r="27" spans="1:26" s="4" customFormat="1" ht="40.5" customHeight="1">
      <c r="A27" s="5">
        <v>0</v>
      </c>
      <c r="B27" s="6" t="s">
        <v>214</v>
      </c>
      <c r="C27" s="13">
        <v>1670</v>
      </c>
      <c r="D27" s="6" t="s">
        <v>215</v>
      </c>
      <c r="E27" s="6" t="s">
        <v>216</v>
      </c>
      <c r="F27" s="6" t="s">
        <v>217</v>
      </c>
      <c r="G27" s="8" t="s">
        <v>35</v>
      </c>
      <c r="H27" s="8" t="s">
        <v>36</v>
      </c>
      <c r="I27" s="6" t="s">
        <v>37</v>
      </c>
      <c r="J27" s="9">
        <v>1</v>
      </c>
      <c r="K27" s="9">
        <v>363</v>
      </c>
      <c r="L27" s="9">
        <v>2023</v>
      </c>
      <c r="M27" s="6" t="s">
        <v>218</v>
      </c>
      <c r="N27" s="6" t="s">
        <v>138</v>
      </c>
      <c r="O27" s="6" t="s">
        <v>219</v>
      </c>
      <c r="P27" s="8" t="s">
        <v>53</v>
      </c>
      <c r="Q27" s="6" t="s">
        <v>81</v>
      </c>
      <c r="R27" s="10" t="s">
        <v>220</v>
      </c>
      <c r="S27" s="11"/>
      <c r="T27" s="8"/>
      <c r="U27" s="15" t="str">
        <f>HYPERLINK("https://media.infra-m.ru/1243/1243101/cover/1243101.jpg","Обложка")</f>
        <v>Обложка</v>
      </c>
      <c r="V27" s="15" t="str">
        <f>HYPERLINK("https://znanium.com/catalog/product/1243101","Ознакомиться")</f>
        <v>Ознакомиться</v>
      </c>
      <c r="W27" s="6" t="s">
        <v>171</v>
      </c>
      <c r="X27" s="8" t="s">
        <v>58</v>
      </c>
      <c r="Y27" s="8"/>
      <c r="Z27" s="8" t="s">
        <v>84</v>
      </c>
    </row>
    <row r="28" spans="1:26" s="4" customFormat="1" ht="49.5" customHeight="1">
      <c r="A28" s="5">
        <v>0</v>
      </c>
      <c r="B28" s="6" t="s">
        <v>221</v>
      </c>
      <c r="C28" s="13">
        <v>1580</v>
      </c>
      <c r="D28" s="6" t="s">
        <v>222</v>
      </c>
      <c r="E28" s="6" t="s">
        <v>223</v>
      </c>
      <c r="F28" s="6" t="s">
        <v>224</v>
      </c>
      <c r="G28" s="8" t="s">
        <v>35</v>
      </c>
      <c r="H28" s="8" t="s">
        <v>36</v>
      </c>
      <c r="I28" s="6" t="s">
        <v>176</v>
      </c>
      <c r="J28" s="9">
        <v>1</v>
      </c>
      <c r="K28" s="9">
        <v>343</v>
      </c>
      <c r="L28" s="9">
        <v>2023</v>
      </c>
      <c r="M28" s="6" t="s">
        <v>225</v>
      </c>
      <c r="N28" s="6" t="s">
        <v>39</v>
      </c>
      <c r="O28" s="6" t="s">
        <v>91</v>
      </c>
      <c r="P28" s="8" t="s">
        <v>180</v>
      </c>
      <c r="Q28" s="6" t="s">
        <v>117</v>
      </c>
      <c r="R28" s="10" t="s">
        <v>226</v>
      </c>
      <c r="S28" s="11"/>
      <c r="T28" s="8"/>
      <c r="U28" s="15" t="str">
        <f>HYPERLINK("https://media.infra-m.ru/1921/1921387/cover/1921387.jpg","Обложка")</f>
        <v>Обложка</v>
      </c>
      <c r="V28" s="15" t="str">
        <f>HYPERLINK("https://znanium.com/catalog/product/1921387","Ознакомиться")</f>
        <v>Ознакомиться</v>
      </c>
      <c r="W28" s="6" t="s">
        <v>227</v>
      </c>
      <c r="X28" s="8" t="s">
        <v>58</v>
      </c>
      <c r="Y28" s="8"/>
      <c r="Z28" s="8"/>
    </row>
    <row r="29" spans="1:26" s="4" customFormat="1" ht="40.5" customHeight="1">
      <c r="A29" s="5">
        <v>0</v>
      </c>
      <c r="B29" s="6" t="s">
        <v>228</v>
      </c>
      <c r="C29" s="7">
        <v>670</v>
      </c>
      <c r="D29" s="6" t="s">
        <v>229</v>
      </c>
      <c r="E29" s="6" t="s">
        <v>230</v>
      </c>
      <c r="F29" s="6" t="s">
        <v>231</v>
      </c>
      <c r="G29" s="8" t="s">
        <v>114</v>
      </c>
      <c r="H29" s="8" t="s">
        <v>36</v>
      </c>
      <c r="I29" s="6" t="s">
        <v>176</v>
      </c>
      <c r="J29" s="9">
        <v>1</v>
      </c>
      <c r="K29" s="9">
        <v>141</v>
      </c>
      <c r="L29" s="9">
        <v>2023</v>
      </c>
      <c r="M29" s="6" t="s">
        <v>232</v>
      </c>
      <c r="N29" s="6" t="s">
        <v>51</v>
      </c>
      <c r="O29" s="6" t="s">
        <v>233</v>
      </c>
      <c r="P29" s="8" t="s">
        <v>180</v>
      </c>
      <c r="Q29" s="6" t="s">
        <v>117</v>
      </c>
      <c r="R29" s="10" t="s">
        <v>234</v>
      </c>
      <c r="S29" s="11"/>
      <c r="T29" s="8"/>
      <c r="U29" s="15" t="str">
        <f>HYPERLINK("https://media.infra-m.ru/1894/1894396/cover/1894396.jpg","Обложка")</f>
        <v>Обложка</v>
      </c>
      <c r="V29" s="15" t="str">
        <f>HYPERLINK("https://znanium.com/catalog/product/1894396","Ознакомиться")</f>
        <v>Ознакомиться</v>
      </c>
      <c r="W29" s="6"/>
      <c r="X29" s="8" t="s">
        <v>45</v>
      </c>
      <c r="Y29" s="8"/>
      <c r="Z29" s="8"/>
    </row>
    <row r="30" spans="1:26" s="4" customFormat="1" ht="40.5" customHeight="1">
      <c r="A30" s="5">
        <v>0</v>
      </c>
      <c r="B30" s="6" t="s">
        <v>235</v>
      </c>
      <c r="C30" s="7">
        <v>760</v>
      </c>
      <c r="D30" s="6" t="s">
        <v>236</v>
      </c>
      <c r="E30" s="6" t="s">
        <v>237</v>
      </c>
      <c r="F30" s="6" t="s">
        <v>238</v>
      </c>
      <c r="G30" s="8" t="s">
        <v>114</v>
      </c>
      <c r="H30" s="8" t="s">
        <v>36</v>
      </c>
      <c r="I30" s="6" t="s">
        <v>176</v>
      </c>
      <c r="J30" s="9">
        <v>1</v>
      </c>
      <c r="K30" s="9">
        <v>155</v>
      </c>
      <c r="L30" s="9">
        <v>2023</v>
      </c>
      <c r="M30" s="6" t="s">
        <v>239</v>
      </c>
      <c r="N30" s="6" t="s">
        <v>138</v>
      </c>
      <c r="O30" s="6" t="s">
        <v>240</v>
      </c>
      <c r="P30" s="8" t="s">
        <v>180</v>
      </c>
      <c r="Q30" s="6" t="s">
        <v>117</v>
      </c>
      <c r="R30" s="10" t="s">
        <v>241</v>
      </c>
      <c r="S30" s="11"/>
      <c r="T30" s="8"/>
      <c r="U30" s="15" t="str">
        <f>HYPERLINK("https://media.infra-m.ru/1932/1932263/cover/1932263.jpg","Обложка")</f>
        <v>Обложка</v>
      </c>
      <c r="V30" s="15" t="str">
        <f>HYPERLINK("https://znanium.com/catalog/product/1932263","Ознакомиться")</f>
        <v>Ознакомиться</v>
      </c>
      <c r="W30" s="6" t="s">
        <v>242</v>
      </c>
      <c r="X30" s="8" t="s">
        <v>58</v>
      </c>
      <c r="Y30" s="8"/>
      <c r="Z30" s="8"/>
    </row>
    <row r="31" spans="1:26" s="4" customFormat="1" ht="42.75" customHeight="1">
      <c r="A31" s="5">
        <v>0</v>
      </c>
      <c r="B31" s="6" t="s">
        <v>243</v>
      </c>
      <c r="C31" s="7">
        <v>830</v>
      </c>
      <c r="D31" s="6" t="s">
        <v>244</v>
      </c>
      <c r="E31" s="6" t="s">
        <v>245</v>
      </c>
      <c r="F31" s="6" t="s">
        <v>246</v>
      </c>
      <c r="G31" s="8" t="s">
        <v>35</v>
      </c>
      <c r="H31" s="8" t="s">
        <v>36</v>
      </c>
      <c r="I31" s="6" t="s">
        <v>37</v>
      </c>
      <c r="J31" s="9">
        <v>1</v>
      </c>
      <c r="K31" s="9">
        <v>182</v>
      </c>
      <c r="L31" s="9">
        <v>2023</v>
      </c>
      <c r="M31" s="6" t="s">
        <v>247</v>
      </c>
      <c r="N31" s="6" t="s">
        <v>178</v>
      </c>
      <c r="O31" s="6" t="s">
        <v>248</v>
      </c>
      <c r="P31" s="8" t="s">
        <v>41</v>
      </c>
      <c r="Q31" s="6" t="s">
        <v>42</v>
      </c>
      <c r="R31" s="10" t="s">
        <v>249</v>
      </c>
      <c r="S31" s="11"/>
      <c r="T31" s="8"/>
      <c r="U31" s="15" t="str">
        <f>HYPERLINK("https://media.infra-m.ru/1816/1816822/cover/1816822.jpg","Обложка")</f>
        <v>Обложка</v>
      </c>
      <c r="V31" s="15" t="str">
        <f>HYPERLINK("https://znanium.com/catalog/product/1816822","Ознакомиться")</f>
        <v>Ознакомиться</v>
      </c>
      <c r="W31" s="6" t="s">
        <v>250</v>
      </c>
      <c r="X31" s="8" t="s">
        <v>45</v>
      </c>
      <c r="Y31" s="8"/>
      <c r="Z31" s="8"/>
    </row>
    <row r="32" spans="1:26" s="4" customFormat="1" ht="40.5" customHeight="1">
      <c r="A32" s="5">
        <v>0</v>
      </c>
      <c r="B32" s="6" t="s">
        <v>251</v>
      </c>
      <c r="C32" s="13">
        <v>1500</v>
      </c>
      <c r="D32" s="6" t="s">
        <v>252</v>
      </c>
      <c r="E32" s="6" t="s">
        <v>253</v>
      </c>
      <c r="F32" s="6" t="s">
        <v>254</v>
      </c>
      <c r="G32" s="8" t="s">
        <v>63</v>
      </c>
      <c r="H32" s="8" t="s">
        <v>36</v>
      </c>
      <c r="I32" s="6" t="s">
        <v>37</v>
      </c>
      <c r="J32" s="9">
        <v>1</v>
      </c>
      <c r="K32" s="9">
        <v>326</v>
      </c>
      <c r="L32" s="9">
        <v>2023</v>
      </c>
      <c r="M32" s="6" t="s">
        <v>255</v>
      </c>
      <c r="N32" s="6" t="s">
        <v>39</v>
      </c>
      <c r="O32" s="6" t="s">
        <v>80</v>
      </c>
      <c r="P32" s="8" t="s">
        <v>53</v>
      </c>
      <c r="Q32" s="6" t="s">
        <v>81</v>
      </c>
      <c r="R32" s="10" t="s">
        <v>256</v>
      </c>
      <c r="S32" s="11"/>
      <c r="T32" s="8"/>
      <c r="U32" s="15" t="str">
        <f>HYPERLINK("https://media.infra-m.ru/2032/2032543/cover/2032543.jpg","Обложка")</f>
        <v>Обложка</v>
      </c>
      <c r="V32" s="15" t="str">
        <f>HYPERLINK("https://znanium.com/catalog/product/2032543","Ознакомиться")</f>
        <v>Ознакомиться</v>
      </c>
      <c r="W32" s="6" t="s">
        <v>257</v>
      </c>
      <c r="X32" s="8" t="s">
        <v>58</v>
      </c>
      <c r="Y32" s="8"/>
      <c r="Z32" s="8" t="s">
        <v>84</v>
      </c>
    </row>
    <row r="33" spans="1:26" s="4" customFormat="1" ht="49.5" customHeight="1">
      <c r="A33" s="5">
        <v>0</v>
      </c>
      <c r="B33" s="6" t="s">
        <v>258</v>
      </c>
      <c r="C33" s="7">
        <v>650</v>
      </c>
      <c r="D33" s="6" t="s">
        <v>259</v>
      </c>
      <c r="E33" s="6" t="s">
        <v>260</v>
      </c>
      <c r="F33" s="6" t="s">
        <v>261</v>
      </c>
      <c r="G33" s="8" t="s">
        <v>35</v>
      </c>
      <c r="H33" s="8" t="s">
        <v>36</v>
      </c>
      <c r="I33" s="6" t="s">
        <v>157</v>
      </c>
      <c r="J33" s="9">
        <v>1</v>
      </c>
      <c r="K33" s="9">
        <v>153</v>
      </c>
      <c r="L33" s="9">
        <v>2023</v>
      </c>
      <c r="M33" s="6" t="s">
        <v>262</v>
      </c>
      <c r="N33" s="6" t="s">
        <v>138</v>
      </c>
      <c r="O33" s="6" t="s">
        <v>139</v>
      </c>
      <c r="P33" s="8" t="s">
        <v>41</v>
      </c>
      <c r="Q33" s="6" t="s">
        <v>42</v>
      </c>
      <c r="R33" s="10" t="s">
        <v>263</v>
      </c>
      <c r="S33" s="11" t="s">
        <v>264</v>
      </c>
      <c r="T33" s="8"/>
      <c r="U33" s="15" t="str">
        <f>HYPERLINK("https://media.infra-m.ru/1981/1981737/cover/1981737.jpg","Обложка")</f>
        <v>Обложка</v>
      </c>
      <c r="V33" s="15" t="str">
        <f>HYPERLINK("https://znanium.com/catalog/product/1981737","Ознакомиться")</f>
        <v>Ознакомиться</v>
      </c>
      <c r="W33" s="6"/>
      <c r="X33" s="8" t="s">
        <v>45</v>
      </c>
      <c r="Y33" s="8"/>
      <c r="Z33" s="8"/>
    </row>
    <row r="34" spans="1:26" s="4" customFormat="1" ht="49.5" customHeight="1">
      <c r="A34" s="5">
        <v>0</v>
      </c>
      <c r="B34" s="6" t="s">
        <v>265</v>
      </c>
      <c r="C34" s="13">
        <v>1550</v>
      </c>
      <c r="D34" s="6" t="s">
        <v>266</v>
      </c>
      <c r="E34" s="6" t="s">
        <v>267</v>
      </c>
      <c r="F34" s="6" t="s">
        <v>268</v>
      </c>
      <c r="G34" s="8" t="s">
        <v>35</v>
      </c>
      <c r="H34" s="8" t="s">
        <v>36</v>
      </c>
      <c r="I34" s="6" t="s">
        <v>37</v>
      </c>
      <c r="J34" s="9">
        <v>1</v>
      </c>
      <c r="K34" s="9">
        <v>334</v>
      </c>
      <c r="L34" s="9">
        <v>2023</v>
      </c>
      <c r="M34" s="6" t="s">
        <v>269</v>
      </c>
      <c r="N34" s="6" t="s">
        <v>197</v>
      </c>
      <c r="O34" s="6" t="s">
        <v>270</v>
      </c>
      <c r="P34" s="8" t="s">
        <v>41</v>
      </c>
      <c r="Q34" s="6" t="s">
        <v>42</v>
      </c>
      <c r="R34" s="10" t="s">
        <v>271</v>
      </c>
      <c r="S34" s="11" t="s">
        <v>272</v>
      </c>
      <c r="T34" s="8"/>
      <c r="U34" s="15" t="str">
        <f>HYPERLINK("https://media.infra-m.ru/1242/1242229/cover/1242229.jpg","Обложка")</f>
        <v>Обложка</v>
      </c>
      <c r="V34" s="15" t="str">
        <f>HYPERLINK("https://znanium.com/catalog/product/1242229","Ознакомиться")</f>
        <v>Ознакомиться</v>
      </c>
      <c r="W34" s="6" t="s">
        <v>273</v>
      </c>
      <c r="X34" s="8" t="s">
        <v>45</v>
      </c>
      <c r="Y34" s="8"/>
      <c r="Z34" s="8"/>
    </row>
    <row r="35" spans="1:26" s="4" customFormat="1" ht="49.5" customHeight="1">
      <c r="A35" s="5">
        <v>0</v>
      </c>
      <c r="B35" s="6" t="s">
        <v>274</v>
      </c>
      <c r="C35" s="13">
        <v>2991</v>
      </c>
      <c r="D35" s="6" t="s">
        <v>275</v>
      </c>
      <c r="E35" s="6" t="s">
        <v>276</v>
      </c>
      <c r="F35" s="6" t="s">
        <v>277</v>
      </c>
      <c r="G35" s="8" t="s">
        <v>35</v>
      </c>
      <c r="H35" s="8" t="s">
        <v>36</v>
      </c>
      <c r="I35" s="6" t="s">
        <v>176</v>
      </c>
      <c r="J35" s="9">
        <v>1</v>
      </c>
      <c r="K35" s="9">
        <v>299</v>
      </c>
      <c r="L35" s="9">
        <v>2023</v>
      </c>
      <c r="M35" s="6" t="s">
        <v>278</v>
      </c>
      <c r="N35" s="6" t="s">
        <v>138</v>
      </c>
      <c r="O35" s="6" t="s">
        <v>240</v>
      </c>
      <c r="P35" s="8" t="s">
        <v>180</v>
      </c>
      <c r="Q35" s="6" t="s">
        <v>117</v>
      </c>
      <c r="R35" s="10" t="s">
        <v>279</v>
      </c>
      <c r="S35" s="11"/>
      <c r="T35" s="8"/>
      <c r="U35" s="15" t="str">
        <f>HYPERLINK("https://media.infra-m.ru/1938/1938064/cover/1938064.jpg","Обложка")</f>
        <v>Обложка</v>
      </c>
      <c r="V35" s="15" t="str">
        <f>HYPERLINK("https://znanium.com/catalog/product/1938064","Ознакомиться")</f>
        <v>Ознакомиться</v>
      </c>
      <c r="W35" s="6" t="s">
        <v>280</v>
      </c>
      <c r="X35" s="8" t="s">
        <v>58</v>
      </c>
      <c r="Y35" s="8"/>
      <c r="Z35" s="8"/>
    </row>
    <row r="36" spans="1:26" s="4" customFormat="1" ht="49.5" customHeight="1">
      <c r="A36" s="5">
        <v>0</v>
      </c>
      <c r="B36" s="6" t="s">
        <v>281</v>
      </c>
      <c r="C36" s="13">
        <v>1770</v>
      </c>
      <c r="D36" s="6" t="s">
        <v>282</v>
      </c>
      <c r="E36" s="6" t="s">
        <v>283</v>
      </c>
      <c r="F36" s="6" t="s">
        <v>284</v>
      </c>
      <c r="G36" s="8" t="s">
        <v>35</v>
      </c>
      <c r="H36" s="8" t="s">
        <v>36</v>
      </c>
      <c r="I36" s="6" t="s">
        <v>176</v>
      </c>
      <c r="J36" s="9">
        <v>1</v>
      </c>
      <c r="K36" s="9">
        <v>380</v>
      </c>
      <c r="L36" s="9">
        <v>2023</v>
      </c>
      <c r="M36" s="6" t="s">
        <v>285</v>
      </c>
      <c r="N36" s="6" t="s">
        <v>39</v>
      </c>
      <c r="O36" s="6" t="s">
        <v>286</v>
      </c>
      <c r="P36" s="8" t="s">
        <v>180</v>
      </c>
      <c r="Q36" s="6" t="s">
        <v>117</v>
      </c>
      <c r="R36" s="10" t="s">
        <v>287</v>
      </c>
      <c r="S36" s="11"/>
      <c r="T36" s="8"/>
      <c r="U36" s="15" t="str">
        <f>HYPERLINK("https://media.infra-m.ru/2009/2009681/cover/2009681.jpg","Обложка")</f>
        <v>Обложка</v>
      </c>
      <c r="V36" s="15" t="str">
        <f>HYPERLINK("https://znanium.com/catalog/product/2009681","Ознакомиться")</f>
        <v>Ознакомиться</v>
      </c>
      <c r="W36" s="6" t="s">
        <v>288</v>
      </c>
      <c r="X36" s="8" t="s">
        <v>58</v>
      </c>
      <c r="Y36" s="8"/>
      <c r="Z36" s="8"/>
    </row>
    <row r="37" spans="1:26" s="4" customFormat="1" ht="40.5" customHeight="1">
      <c r="A37" s="5">
        <v>0</v>
      </c>
      <c r="B37" s="6" t="s">
        <v>289</v>
      </c>
      <c r="C37" s="7">
        <v>450</v>
      </c>
      <c r="D37" s="6" t="s">
        <v>290</v>
      </c>
      <c r="E37" s="6" t="s">
        <v>291</v>
      </c>
      <c r="F37" s="6" t="s">
        <v>129</v>
      </c>
      <c r="G37" s="8" t="s">
        <v>114</v>
      </c>
      <c r="H37" s="8" t="s">
        <v>36</v>
      </c>
      <c r="I37" s="6" t="s">
        <v>130</v>
      </c>
      <c r="J37" s="9">
        <v>1</v>
      </c>
      <c r="K37" s="9">
        <v>104</v>
      </c>
      <c r="L37" s="9">
        <v>2023</v>
      </c>
      <c r="M37" s="6" t="s">
        <v>292</v>
      </c>
      <c r="N37" s="6" t="s">
        <v>39</v>
      </c>
      <c r="O37" s="6" t="s">
        <v>91</v>
      </c>
      <c r="P37" s="8" t="s">
        <v>293</v>
      </c>
      <c r="Q37" s="6" t="s">
        <v>117</v>
      </c>
      <c r="R37" s="10" t="s">
        <v>294</v>
      </c>
      <c r="S37" s="11"/>
      <c r="T37" s="8"/>
      <c r="U37" s="15" t="str">
        <f>HYPERLINK("https://media.infra-m.ru/1962/1962499/cover/1962499.jpg","Обложка")</f>
        <v>Обложка</v>
      </c>
      <c r="V37" s="15" t="str">
        <f>HYPERLINK("https://znanium.com/catalog/product/1962499","Ознакомиться")</f>
        <v>Ознакомиться</v>
      </c>
      <c r="W37" s="6"/>
      <c r="X37" s="8"/>
      <c r="Y37" s="8"/>
      <c r="Z37" s="8"/>
    </row>
    <row r="38" spans="1:26" s="4" customFormat="1" ht="40.5" customHeight="1">
      <c r="A38" s="5">
        <v>0</v>
      </c>
      <c r="B38" s="6" t="s">
        <v>295</v>
      </c>
      <c r="C38" s="13">
        <v>1330</v>
      </c>
      <c r="D38" s="6" t="s">
        <v>296</v>
      </c>
      <c r="E38" s="6" t="s">
        <v>297</v>
      </c>
      <c r="F38" s="6" t="s">
        <v>298</v>
      </c>
      <c r="G38" s="8" t="s">
        <v>35</v>
      </c>
      <c r="H38" s="8" t="s">
        <v>36</v>
      </c>
      <c r="I38" s="6" t="s">
        <v>37</v>
      </c>
      <c r="J38" s="9">
        <v>1</v>
      </c>
      <c r="K38" s="9">
        <v>287</v>
      </c>
      <c r="L38" s="9">
        <v>2023</v>
      </c>
      <c r="M38" s="6" t="s">
        <v>299</v>
      </c>
      <c r="N38" s="6" t="s">
        <v>39</v>
      </c>
      <c r="O38" s="6" t="s">
        <v>40</v>
      </c>
      <c r="P38" s="8" t="s">
        <v>53</v>
      </c>
      <c r="Q38" s="6" t="s">
        <v>42</v>
      </c>
      <c r="R38" s="10" t="s">
        <v>300</v>
      </c>
      <c r="S38" s="11"/>
      <c r="T38" s="8"/>
      <c r="U38" s="15" t="str">
        <f>HYPERLINK("https://media.infra-m.ru/1907/1907057/cover/1907057.jpg","Обложка")</f>
        <v>Обложка</v>
      </c>
      <c r="V38" s="15" t="str">
        <f>HYPERLINK("https://znanium.com/catalog/product/1907057","Ознакомиться")</f>
        <v>Ознакомиться</v>
      </c>
      <c r="W38" s="6" t="s">
        <v>301</v>
      </c>
      <c r="X38" s="8" t="s">
        <v>45</v>
      </c>
      <c r="Y38" s="8"/>
      <c r="Z38" s="8"/>
    </row>
    <row r="39" spans="1:26" s="4" customFormat="1" ht="49.5" customHeight="1">
      <c r="A39" s="5">
        <v>0</v>
      </c>
      <c r="B39" s="6" t="s">
        <v>302</v>
      </c>
      <c r="C39" s="13">
        <v>1250</v>
      </c>
      <c r="D39" s="6" t="s">
        <v>303</v>
      </c>
      <c r="E39" s="6" t="s">
        <v>304</v>
      </c>
      <c r="F39" s="6" t="s">
        <v>305</v>
      </c>
      <c r="G39" s="8" t="s">
        <v>63</v>
      </c>
      <c r="H39" s="8" t="s">
        <v>306</v>
      </c>
      <c r="I39" s="6" t="s">
        <v>64</v>
      </c>
      <c r="J39" s="9">
        <v>1</v>
      </c>
      <c r="K39" s="9">
        <v>272</v>
      </c>
      <c r="L39" s="9">
        <v>2023</v>
      </c>
      <c r="M39" s="6" t="s">
        <v>307</v>
      </c>
      <c r="N39" s="6" t="s">
        <v>39</v>
      </c>
      <c r="O39" s="6" t="s">
        <v>91</v>
      </c>
      <c r="P39" s="8" t="s">
        <v>41</v>
      </c>
      <c r="Q39" s="6" t="s">
        <v>67</v>
      </c>
      <c r="R39" s="10" t="s">
        <v>308</v>
      </c>
      <c r="S39" s="11"/>
      <c r="T39" s="8"/>
      <c r="U39" s="15" t="str">
        <f>HYPERLINK("https://media.infra-m.ru/1920/1920364/cover/1920364.jpg","Обложка")</f>
        <v>Обложка</v>
      </c>
      <c r="V39" s="15" t="str">
        <f>HYPERLINK("https://znanium.com/catalog/product/1920364","Ознакомиться")</f>
        <v>Ознакомиться</v>
      </c>
      <c r="W39" s="6" t="s">
        <v>309</v>
      </c>
      <c r="X39" s="8" t="s">
        <v>58</v>
      </c>
      <c r="Y39" s="8"/>
      <c r="Z39" s="8" t="s">
        <v>72</v>
      </c>
    </row>
    <row r="40" spans="1:26" s="4" customFormat="1" ht="49.5" customHeight="1">
      <c r="A40" s="5">
        <v>0</v>
      </c>
      <c r="B40" s="6" t="s">
        <v>310</v>
      </c>
      <c r="C40" s="13">
        <v>1650</v>
      </c>
      <c r="D40" s="6" t="s">
        <v>311</v>
      </c>
      <c r="E40" s="6" t="s">
        <v>312</v>
      </c>
      <c r="F40" s="6" t="s">
        <v>313</v>
      </c>
      <c r="G40" s="8" t="s">
        <v>35</v>
      </c>
      <c r="H40" s="8" t="s">
        <v>36</v>
      </c>
      <c r="I40" s="6" t="s">
        <v>64</v>
      </c>
      <c r="J40" s="9">
        <v>1</v>
      </c>
      <c r="K40" s="9">
        <v>359</v>
      </c>
      <c r="L40" s="9">
        <v>2023</v>
      </c>
      <c r="M40" s="6" t="s">
        <v>314</v>
      </c>
      <c r="N40" s="6" t="s">
        <v>39</v>
      </c>
      <c r="O40" s="6" t="s">
        <v>169</v>
      </c>
      <c r="P40" s="8" t="s">
        <v>41</v>
      </c>
      <c r="Q40" s="6" t="s">
        <v>67</v>
      </c>
      <c r="R40" s="10" t="s">
        <v>315</v>
      </c>
      <c r="S40" s="11"/>
      <c r="T40" s="8"/>
      <c r="U40" s="15" t="str">
        <f>HYPERLINK("https://media.infra-m.ru/2036/2036549/cover/2036549.jpg","Обложка")</f>
        <v>Обложка</v>
      </c>
      <c r="V40" s="12"/>
      <c r="W40" s="6" t="s">
        <v>101</v>
      </c>
      <c r="X40" s="8" t="s">
        <v>45</v>
      </c>
      <c r="Y40" s="8"/>
      <c r="Z40" s="8" t="s">
        <v>72</v>
      </c>
    </row>
    <row r="41" spans="1:26" s="4" customFormat="1" ht="40.5" customHeight="1">
      <c r="A41" s="5">
        <v>0</v>
      </c>
      <c r="B41" s="6" t="s">
        <v>316</v>
      </c>
      <c r="C41" s="13">
        <v>1180</v>
      </c>
      <c r="D41" s="6" t="s">
        <v>317</v>
      </c>
      <c r="E41" s="6" t="s">
        <v>318</v>
      </c>
      <c r="F41" s="6" t="s">
        <v>319</v>
      </c>
      <c r="G41" s="8" t="s">
        <v>35</v>
      </c>
      <c r="H41" s="8" t="s">
        <v>36</v>
      </c>
      <c r="I41" s="6" t="s">
        <v>176</v>
      </c>
      <c r="J41" s="9">
        <v>1</v>
      </c>
      <c r="K41" s="9">
        <v>203</v>
      </c>
      <c r="L41" s="9">
        <v>2023</v>
      </c>
      <c r="M41" s="6" t="s">
        <v>320</v>
      </c>
      <c r="N41" s="6" t="s">
        <v>51</v>
      </c>
      <c r="O41" s="6" t="s">
        <v>321</v>
      </c>
      <c r="P41" s="8" t="s">
        <v>180</v>
      </c>
      <c r="Q41" s="6" t="s">
        <v>117</v>
      </c>
      <c r="R41" s="10" t="s">
        <v>322</v>
      </c>
      <c r="S41" s="11"/>
      <c r="T41" s="8"/>
      <c r="U41" s="15" t="str">
        <f>HYPERLINK("https://media.infra-m.ru/1914/1914701/cover/1914701.jpg","Обложка")</f>
        <v>Обложка</v>
      </c>
      <c r="V41" s="15" t="str">
        <f>HYPERLINK("https://znanium.com/catalog/product/1914701","Ознакомиться")</f>
        <v>Ознакомиться</v>
      </c>
      <c r="W41" s="6" t="s">
        <v>142</v>
      </c>
      <c r="X41" s="8" t="s">
        <v>58</v>
      </c>
      <c r="Y41" s="8"/>
      <c r="Z41" s="8"/>
    </row>
    <row r="42" spans="1:26" s="4" customFormat="1" ht="49.5" customHeight="1">
      <c r="A42" s="5">
        <v>0</v>
      </c>
      <c r="B42" s="6" t="s">
        <v>323</v>
      </c>
      <c r="C42" s="13">
        <v>1800</v>
      </c>
      <c r="D42" s="6" t="s">
        <v>324</v>
      </c>
      <c r="E42" s="6" t="s">
        <v>325</v>
      </c>
      <c r="F42" s="6" t="s">
        <v>326</v>
      </c>
      <c r="G42" s="8" t="s">
        <v>35</v>
      </c>
      <c r="H42" s="8" t="s">
        <v>36</v>
      </c>
      <c r="I42" s="6" t="s">
        <v>327</v>
      </c>
      <c r="J42" s="9">
        <v>1</v>
      </c>
      <c r="K42" s="9">
        <v>376</v>
      </c>
      <c r="L42" s="9">
        <v>2023</v>
      </c>
      <c r="M42" s="6" t="s">
        <v>328</v>
      </c>
      <c r="N42" s="6" t="s">
        <v>51</v>
      </c>
      <c r="O42" s="6" t="s">
        <v>52</v>
      </c>
      <c r="P42" s="8" t="s">
        <v>41</v>
      </c>
      <c r="Q42" s="6" t="s">
        <v>42</v>
      </c>
      <c r="R42" s="10" t="s">
        <v>329</v>
      </c>
      <c r="S42" s="11" t="s">
        <v>330</v>
      </c>
      <c r="T42" s="8"/>
      <c r="U42" s="15" t="str">
        <f>HYPERLINK("https://media.infra-m.ru/1910/1910646/cover/1910646.jpg","Обложка")</f>
        <v>Обложка</v>
      </c>
      <c r="V42" s="15" t="str">
        <f>HYPERLINK("https://znanium.com/catalog/product/1910646","Ознакомиться")</f>
        <v>Ознакомиться</v>
      </c>
      <c r="W42" s="6" t="s">
        <v>162</v>
      </c>
      <c r="X42" s="8" t="s">
        <v>45</v>
      </c>
      <c r="Y42" s="8"/>
      <c r="Z42" s="8"/>
    </row>
    <row r="43" spans="1:26" s="4" customFormat="1" ht="40.5" customHeight="1">
      <c r="A43" s="5">
        <v>0</v>
      </c>
      <c r="B43" s="6" t="s">
        <v>331</v>
      </c>
      <c r="C43" s="13">
        <v>1090</v>
      </c>
      <c r="D43" s="6" t="s">
        <v>332</v>
      </c>
      <c r="E43" s="6" t="s">
        <v>333</v>
      </c>
      <c r="F43" s="6" t="s">
        <v>334</v>
      </c>
      <c r="G43" s="8" t="s">
        <v>35</v>
      </c>
      <c r="H43" s="8" t="s">
        <v>36</v>
      </c>
      <c r="I43" s="6" t="s">
        <v>176</v>
      </c>
      <c r="J43" s="9">
        <v>1</v>
      </c>
      <c r="K43" s="9">
        <v>235</v>
      </c>
      <c r="L43" s="9">
        <v>2023</v>
      </c>
      <c r="M43" s="6" t="s">
        <v>335</v>
      </c>
      <c r="N43" s="6" t="s">
        <v>39</v>
      </c>
      <c r="O43" s="6" t="s">
        <v>66</v>
      </c>
      <c r="P43" s="8" t="s">
        <v>180</v>
      </c>
      <c r="Q43" s="6" t="s">
        <v>117</v>
      </c>
      <c r="R43" s="10" t="s">
        <v>336</v>
      </c>
      <c r="S43" s="11"/>
      <c r="T43" s="8"/>
      <c r="U43" s="15" t="str">
        <f>HYPERLINK("https://media.infra-m.ru/1921/1921361/cover/1921361.jpg","Обложка")</f>
        <v>Обложка</v>
      </c>
      <c r="V43" s="15" t="str">
        <f>HYPERLINK("https://znanium.com/catalog/product/1921361","Ознакомиться")</f>
        <v>Ознакомиться</v>
      </c>
      <c r="W43" s="6" t="s">
        <v>337</v>
      </c>
      <c r="X43" s="8" t="s">
        <v>58</v>
      </c>
      <c r="Y43" s="8"/>
      <c r="Z43" s="8"/>
    </row>
    <row r="44" spans="1:26" s="4" customFormat="1" ht="40.5" customHeight="1">
      <c r="A44" s="5">
        <v>0</v>
      </c>
      <c r="B44" s="6" t="s">
        <v>338</v>
      </c>
      <c r="C44" s="13">
        <v>1190</v>
      </c>
      <c r="D44" s="6" t="s">
        <v>339</v>
      </c>
      <c r="E44" s="6" t="s">
        <v>340</v>
      </c>
      <c r="F44" s="6" t="s">
        <v>341</v>
      </c>
      <c r="G44" s="8" t="s">
        <v>35</v>
      </c>
      <c r="H44" s="8" t="s">
        <v>36</v>
      </c>
      <c r="I44" s="6" t="s">
        <v>342</v>
      </c>
      <c r="J44" s="9">
        <v>1</v>
      </c>
      <c r="K44" s="9">
        <v>251</v>
      </c>
      <c r="L44" s="9">
        <v>2023</v>
      </c>
      <c r="M44" s="6" t="s">
        <v>343</v>
      </c>
      <c r="N44" s="6" t="s">
        <v>138</v>
      </c>
      <c r="O44" s="6" t="s">
        <v>240</v>
      </c>
      <c r="P44" s="8" t="s">
        <v>180</v>
      </c>
      <c r="Q44" s="6" t="s">
        <v>117</v>
      </c>
      <c r="R44" s="10" t="s">
        <v>344</v>
      </c>
      <c r="S44" s="11"/>
      <c r="T44" s="8"/>
      <c r="U44" s="15" t="str">
        <f>HYPERLINK("https://media.infra-m.ru/1916/1916083/cover/1916083.jpg","Обложка")</f>
        <v>Обложка</v>
      </c>
      <c r="V44" s="15" t="str">
        <f>HYPERLINK("https://znanium.com/catalog/product/1916083","Ознакомиться")</f>
        <v>Ознакомиться</v>
      </c>
      <c r="W44" s="6" t="s">
        <v>345</v>
      </c>
      <c r="X44" s="8" t="s">
        <v>58</v>
      </c>
      <c r="Y44" s="8"/>
      <c r="Z44" s="8"/>
    </row>
    <row r="45" spans="1:26" s="4" customFormat="1" ht="49.5" customHeight="1">
      <c r="A45" s="5">
        <v>0</v>
      </c>
      <c r="B45" s="6" t="s">
        <v>346</v>
      </c>
      <c r="C45" s="13">
        <v>1690</v>
      </c>
      <c r="D45" s="6" t="s">
        <v>347</v>
      </c>
      <c r="E45" s="6" t="s">
        <v>348</v>
      </c>
      <c r="F45" s="6" t="s">
        <v>349</v>
      </c>
      <c r="G45" s="8" t="s">
        <v>35</v>
      </c>
      <c r="H45" s="8" t="s">
        <v>36</v>
      </c>
      <c r="I45" s="6" t="s">
        <v>350</v>
      </c>
      <c r="J45" s="9">
        <v>1</v>
      </c>
      <c r="K45" s="9">
        <v>368</v>
      </c>
      <c r="L45" s="9">
        <v>2023</v>
      </c>
      <c r="M45" s="6" t="s">
        <v>351</v>
      </c>
      <c r="N45" s="6" t="s">
        <v>39</v>
      </c>
      <c r="O45" s="6" t="s">
        <v>80</v>
      </c>
      <c r="P45" s="8" t="s">
        <v>41</v>
      </c>
      <c r="Q45" s="6" t="s">
        <v>81</v>
      </c>
      <c r="R45" s="10" t="s">
        <v>352</v>
      </c>
      <c r="S45" s="11" t="s">
        <v>353</v>
      </c>
      <c r="T45" s="8"/>
      <c r="U45" s="15" t="str">
        <f>HYPERLINK("https://media.infra-m.ru/1908/1908965/cover/1908965.jpg","Обложка")</f>
        <v>Обложка</v>
      </c>
      <c r="V45" s="15" t="str">
        <f>HYPERLINK("https://znanium.com/catalog/product/1908965","Ознакомиться")</f>
        <v>Ознакомиться</v>
      </c>
      <c r="W45" s="6" t="s">
        <v>162</v>
      </c>
      <c r="X45" s="8" t="s">
        <v>58</v>
      </c>
      <c r="Y45" s="8"/>
      <c r="Z45" s="8"/>
    </row>
    <row r="46" spans="1:26" s="4" customFormat="1" ht="40.5" customHeight="1">
      <c r="A46" s="5">
        <v>0</v>
      </c>
      <c r="B46" s="6" t="s">
        <v>354</v>
      </c>
      <c r="C46" s="13">
        <v>1030</v>
      </c>
      <c r="D46" s="6" t="s">
        <v>355</v>
      </c>
      <c r="E46" s="6" t="s">
        <v>356</v>
      </c>
      <c r="F46" s="6" t="s">
        <v>357</v>
      </c>
      <c r="G46" s="8" t="s">
        <v>35</v>
      </c>
      <c r="H46" s="8" t="s">
        <v>36</v>
      </c>
      <c r="I46" s="6" t="s">
        <v>358</v>
      </c>
      <c r="J46" s="9">
        <v>1</v>
      </c>
      <c r="K46" s="9">
        <v>217</v>
      </c>
      <c r="L46" s="9">
        <v>2023</v>
      </c>
      <c r="M46" s="6" t="s">
        <v>359</v>
      </c>
      <c r="N46" s="6" t="s">
        <v>39</v>
      </c>
      <c r="O46" s="6" t="s">
        <v>66</v>
      </c>
      <c r="P46" s="8" t="s">
        <v>41</v>
      </c>
      <c r="Q46" s="6" t="s">
        <v>54</v>
      </c>
      <c r="R46" s="10" t="s">
        <v>360</v>
      </c>
      <c r="S46" s="11"/>
      <c r="T46" s="8"/>
      <c r="U46" s="15" t="str">
        <f>HYPERLINK("https://media.infra-m.ru/1874/1874285/cover/1874285.jpg","Обложка")</f>
        <v>Обложка</v>
      </c>
      <c r="V46" s="15" t="str">
        <f>HYPERLINK("https://znanium.com/catalog/product/1874285","Ознакомиться")</f>
        <v>Ознакомиться</v>
      </c>
      <c r="W46" s="6" t="s">
        <v>361</v>
      </c>
      <c r="X46" s="8" t="s">
        <v>58</v>
      </c>
      <c r="Y46" s="8"/>
      <c r="Z46" s="8"/>
    </row>
    <row r="47" spans="1:26" s="4" customFormat="1" ht="49.5" customHeight="1">
      <c r="A47" s="5">
        <v>0</v>
      </c>
      <c r="B47" s="6" t="s">
        <v>362</v>
      </c>
      <c r="C47" s="7">
        <v>990</v>
      </c>
      <c r="D47" s="6" t="s">
        <v>363</v>
      </c>
      <c r="E47" s="6" t="s">
        <v>364</v>
      </c>
      <c r="F47" s="6" t="s">
        <v>365</v>
      </c>
      <c r="G47" s="8" t="s">
        <v>35</v>
      </c>
      <c r="H47" s="8" t="s">
        <v>36</v>
      </c>
      <c r="I47" s="6" t="s">
        <v>358</v>
      </c>
      <c r="J47" s="9">
        <v>1</v>
      </c>
      <c r="K47" s="9">
        <v>203</v>
      </c>
      <c r="L47" s="9">
        <v>2023</v>
      </c>
      <c r="M47" s="6" t="s">
        <v>366</v>
      </c>
      <c r="N47" s="6" t="s">
        <v>39</v>
      </c>
      <c r="O47" s="6" t="s">
        <v>99</v>
      </c>
      <c r="P47" s="8" t="s">
        <v>41</v>
      </c>
      <c r="Q47" s="6" t="s">
        <v>54</v>
      </c>
      <c r="R47" s="10" t="s">
        <v>367</v>
      </c>
      <c r="S47" s="11"/>
      <c r="T47" s="8"/>
      <c r="U47" s="15" t="str">
        <f>HYPERLINK("https://media.infra-m.ru/1861/1861078/cover/1861078.jpg","Обложка")</f>
        <v>Обложка</v>
      </c>
      <c r="V47" s="15" t="str">
        <f>HYPERLINK("https://znanium.com/catalog/product/1861078","Ознакомиться")</f>
        <v>Ознакомиться</v>
      </c>
      <c r="W47" s="6" t="s">
        <v>368</v>
      </c>
      <c r="X47" s="8" t="s">
        <v>58</v>
      </c>
      <c r="Y47" s="8"/>
      <c r="Z47" s="8"/>
    </row>
    <row r="48" spans="1:26" s="4" customFormat="1" ht="49.5" customHeight="1">
      <c r="A48" s="5">
        <v>0</v>
      </c>
      <c r="B48" s="6" t="s">
        <v>369</v>
      </c>
      <c r="C48" s="13">
        <v>2620</v>
      </c>
      <c r="D48" s="6" t="s">
        <v>370</v>
      </c>
      <c r="E48" s="6" t="s">
        <v>371</v>
      </c>
      <c r="F48" s="6" t="s">
        <v>372</v>
      </c>
      <c r="G48" s="8" t="s">
        <v>35</v>
      </c>
      <c r="H48" s="8" t="s">
        <v>36</v>
      </c>
      <c r="I48" s="6" t="s">
        <v>64</v>
      </c>
      <c r="J48" s="9">
        <v>1</v>
      </c>
      <c r="K48" s="9">
        <v>583</v>
      </c>
      <c r="L48" s="9">
        <v>2023</v>
      </c>
      <c r="M48" s="6" t="s">
        <v>373</v>
      </c>
      <c r="N48" s="6" t="s">
        <v>39</v>
      </c>
      <c r="O48" s="6" t="s">
        <v>91</v>
      </c>
      <c r="P48" s="8" t="s">
        <v>53</v>
      </c>
      <c r="Q48" s="6" t="s">
        <v>67</v>
      </c>
      <c r="R48" s="10" t="s">
        <v>374</v>
      </c>
      <c r="S48" s="11" t="s">
        <v>375</v>
      </c>
      <c r="T48" s="8"/>
      <c r="U48" s="15" t="str">
        <f>HYPERLINK("https://media.infra-m.ru/2008/2008689/cover/2008689.jpg","Обложка")</f>
        <v>Обложка</v>
      </c>
      <c r="V48" s="15" t="str">
        <f>HYPERLINK("https://znanium.com/catalog/product/2008689","Ознакомиться")</f>
        <v>Ознакомиться</v>
      </c>
      <c r="W48" s="6" t="s">
        <v>376</v>
      </c>
      <c r="X48" s="8" t="s">
        <v>45</v>
      </c>
      <c r="Y48" s="8"/>
      <c r="Z48" s="8" t="s">
        <v>72</v>
      </c>
    </row>
    <row r="49" spans="1:26" s="4" customFormat="1" ht="49.5" customHeight="1">
      <c r="A49" s="5">
        <v>0</v>
      </c>
      <c r="B49" s="6" t="s">
        <v>377</v>
      </c>
      <c r="C49" s="13">
        <v>2750</v>
      </c>
      <c r="D49" s="6" t="s">
        <v>378</v>
      </c>
      <c r="E49" s="6" t="s">
        <v>379</v>
      </c>
      <c r="F49" s="6" t="s">
        <v>380</v>
      </c>
      <c r="G49" s="8" t="s">
        <v>35</v>
      </c>
      <c r="H49" s="8" t="s">
        <v>36</v>
      </c>
      <c r="I49" s="6" t="s">
        <v>37</v>
      </c>
      <c r="J49" s="9">
        <v>1</v>
      </c>
      <c r="K49" s="9">
        <v>612</v>
      </c>
      <c r="L49" s="9">
        <v>2023</v>
      </c>
      <c r="M49" s="6" t="s">
        <v>381</v>
      </c>
      <c r="N49" s="6" t="s">
        <v>39</v>
      </c>
      <c r="O49" s="6" t="s">
        <v>66</v>
      </c>
      <c r="P49" s="8" t="s">
        <v>53</v>
      </c>
      <c r="Q49" s="6" t="s">
        <v>42</v>
      </c>
      <c r="R49" s="10" t="s">
        <v>382</v>
      </c>
      <c r="S49" s="11" t="s">
        <v>383</v>
      </c>
      <c r="T49" s="8"/>
      <c r="U49" s="15" t="str">
        <f>HYPERLINK("https://media.infra-m.ru/0447/0447391/cover/447391.jpg","Обложка")</f>
        <v>Обложка</v>
      </c>
      <c r="V49" s="15" t="str">
        <f>HYPERLINK("https://znanium.com/catalog/product/447391","Ознакомиться")</f>
        <v>Ознакомиться</v>
      </c>
      <c r="W49" s="6" t="s">
        <v>142</v>
      </c>
      <c r="X49" s="8" t="s">
        <v>58</v>
      </c>
      <c r="Y49" s="8"/>
      <c r="Z49" s="8"/>
    </row>
    <row r="50" spans="1:26" s="4" customFormat="1" ht="49.5" customHeight="1">
      <c r="A50" s="5">
        <v>0</v>
      </c>
      <c r="B50" s="6" t="s">
        <v>384</v>
      </c>
      <c r="C50" s="7">
        <v>980</v>
      </c>
      <c r="D50" s="6" t="s">
        <v>385</v>
      </c>
      <c r="E50" s="6" t="s">
        <v>386</v>
      </c>
      <c r="F50" s="6" t="s">
        <v>387</v>
      </c>
      <c r="G50" s="8" t="s">
        <v>114</v>
      </c>
      <c r="H50" s="8" t="s">
        <v>36</v>
      </c>
      <c r="I50" s="6" t="s">
        <v>176</v>
      </c>
      <c r="J50" s="9">
        <v>1</v>
      </c>
      <c r="K50" s="9">
        <v>184</v>
      </c>
      <c r="L50" s="9">
        <v>2023</v>
      </c>
      <c r="M50" s="6" t="s">
        <v>388</v>
      </c>
      <c r="N50" s="6" t="s">
        <v>138</v>
      </c>
      <c r="O50" s="6" t="s">
        <v>389</v>
      </c>
      <c r="P50" s="8" t="s">
        <v>180</v>
      </c>
      <c r="Q50" s="6" t="s">
        <v>117</v>
      </c>
      <c r="R50" s="10" t="s">
        <v>390</v>
      </c>
      <c r="S50" s="11"/>
      <c r="T50" s="8"/>
      <c r="U50" s="15" t="str">
        <f>HYPERLINK("https://media.infra-m.ru/1938/1938077/cover/1938077.jpg","Обложка")</f>
        <v>Обложка</v>
      </c>
      <c r="V50" s="15" t="str">
        <f>HYPERLINK("https://znanium.com/catalog/product/1938077","Ознакомиться")</f>
        <v>Ознакомиться</v>
      </c>
      <c r="W50" s="6" t="s">
        <v>391</v>
      </c>
      <c r="X50" s="8" t="s">
        <v>45</v>
      </c>
      <c r="Y50" s="8"/>
      <c r="Z50" s="8"/>
    </row>
    <row r="51" spans="1:26" s="4" customFormat="1" ht="40.5" customHeight="1">
      <c r="A51" s="5">
        <v>0</v>
      </c>
      <c r="B51" s="6" t="s">
        <v>392</v>
      </c>
      <c r="C51" s="13">
        <v>1650</v>
      </c>
      <c r="D51" s="6" t="s">
        <v>393</v>
      </c>
      <c r="E51" s="6" t="s">
        <v>394</v>
      </c>
      <c r="F51" s="6" t="s">
        <v>395</v>
      </c>
      <c r="G51" s="8" t="s">
        <v>35</v>
      </c>
      <c r="H51" s="8" t="s">
        <v>89</v>
      </c>
      <c r="I51" s="6"/>
      <c r="J51" s="9">
        <v>1</v>
      </c>
      <c r="K51" s="9">
        <v>280</v>
      </c>
      <c r="L51" s="9">
        <v>2023</v>
      </c>
      <c r="M51" s="6" t="s">
        <v>396</v>
      </c>
      <c r="N51" s="6" t="s">
        <v>39</v>
      </c>
      <c r="O51" s="6" t="s">
        <v>91</v>
      </c>
      <c r="P51" s="8" t="s">
        <v>180</v>
      </c>
      <c r="Q51" s="6" t="s">
        <v>117</v>
      </c>
      <c r="R51" s="10" t="s">
        <v>397</v>
      </c>
      <c r="S51" s="11"/>
      <c r="T51" s="8"/>
      <c r="U51" s="15" t="str">
        <f>HYPERLINK("https://media.infra-m.ru/2048/2048105/cover/2048105.jpg","Обложка")</f>
        <v>Обложка</v>
      </c>
      <c r="V51" s="15" t="str">
        <f>HYPERLINK("https://znanium.com/catalog/product/2007816","Ознакомиться")</f>
        <v>Ознакомиться</v>
      </c>
      <c r="W51" s="6" t="s">
        <v>398</v>
      </c>
      <c r="X51" s="8" t="s">
        <v>45</v>
      </c>
      <c r="Y51" s="8"/>
      <c r="Z51" s="8"/>
    </row>
    <row r="52" spans="1:26" s="4" customFormat="1" ht="49.5" customHeight="1">
      <c r="A52" s="5">
        <v>0</v>
      </c>
      <c r="B52" s="6" t="s">
        <v>399</v>
      </c>
      <c r="C52" s="13">
        <v>1560</v>
      </c>
      <c r="D52" s="6" t="s">
        <v>400</v>
      </c>
      <c r="E52" s="6" t="s">
        <v>401</v>
      </c>
      <c r="F52" s="6" t="s">
        <v>402</v>
      </c>
      <c r="G52" s="8" t="s">
        <v>35</v>
      </c>
      <c r="H52" s="8" t="s">
        <v>36</v>
      </c>
      <c r="I52" s="6" t="s">
        <v>176</v>
      </c>
      <c r="J52" s="9">
        <v>1</v>
      </c>
      <c r="K52" s="9">
        <v>337</v>
      </c>
      <c r="L52" s="9">
        <v>2023</v>
      </c>
      <c r="M52" s="6" t="s">
        <v>403</v>
      </c>
      <c r="N52" s="6" t="s">
        <v>39</v>
      </c>
      <c r="O52" s="6" t="s">
        <v>66</v>
      </c>
      <c r="P52" s="8" t="s">
        <v>180</v>
      </c>
      <c r="Q52" s="6" t="s">
        <v>117</v>
      </c>
      <c r="R52" s="10" t="s">
        <v>404</v>
      </c>
      <c r="S52" s="11"/>
      <c r="T52" s="8"/>
      <c r="U52" s="15" t="str">
        <f>HYPERLINK("https://media.infra-m.ru/1912/1912459/cover/1912459.jpg","Обложка")</f>
        <v>Обложка</v>
      </c>
      <c r="V52" s="15" t="str">
        <f>HYPERLINK("https://znanium.com/catalog/product/1912459","Ознакомиться")</f>
        <v>Ознакомиться</v>
      </c>
      <c r="W52" s="6" t="s">
        <v>405</v>
      </c>
      <c r="X52" s="8" t="s">
        <v>58</v>
      </c>
      <c r="Y52" s="8"/>
      <c r="Z52" s="8"/>
    </row>
    <row r="53" spans="1:26" s="4" customFormat="1" ht="49.5" customHeight="1">
      <c r="A53" s="5">
        <v>0</v>
      </c>
      <c r="B53" s="6" t="s">
        <v>406</v>
      </c>
      <c r="C53" s="13">
        <v>1440</v>
      </c>
      <c r="D53" s="6" t="s">
        <v>407</v>
      </c>
      <c r="E53" s="6" t="s">
        <v>408</v>
      </c>
      <c r="F53" s="6" t="s">
        <v>409</v>
      </c>
      <c r="G53" s="8" t="s">
        <v>35</v>
      </c>
      <c r="H53" s="8" t="s">
        <v>36</v>
      </c>
      <c r="I53" s="6" t="s">
        <v>410</v>
      </c>
      <c r="J53" s="9">
        <v>1</v>
      </c>
      <c r="K53" s="9">
        <v>323</v>
      </c>
      <c r="L53" s="9">
        <v>2023</v>
      </c>
      <c r="M53" s="6" t="s">
        <v>411</v>
      </c>
      <c r="N53" s="6" t="s">
        <v>39</v>
      </c>
      <c r="O53" s="6" t="s">
        <v>91</v>
      </c>
      <c r="P53" s="8" t="s">
        <v>412</v>
      </c>
      <c r="Q53" s="6" t="s">
        <v>117</v>
      </c>
      <c r="R53" s="10" t="s">
        <v>413</v>
      </c>
      <c r="S53" s="11"/>
      <c r="T53" s="8"/>
      <c r="U53" s="15" t="str">
        <f>HYPERLINK("https://media.infra-m.ru/1874/1874261/cover/1874261.jpg","Обложка")</f>
        <v>Обложка</v>
      </c>
      <c r="V53" s="15" t="str">
        <f>HYPERLINK("https://znanium.com/catalog/product/1874261","Ознакомиться")</f>
        <v>Ознакомиться</v>
      </c>
      <c r="W53" s="6" t="s">
        <v>414</v>
      </c>
      <c r="X53" s="8" t="s">
        <v>45</v>
      </c>
      <c r="Y53" s="8"/>
      <c r="Z53" s="8"/>
    </row>
    <row r="54" spans="1:26" s="4" customFormat="1" ht="49.5" customHeight="1">
      <c r="A54" s="5">
        <v>0</v>
      </c>
      <c r="B54" s="6" t="s">
        <v>415</v>
      </c>
      <c r="C54" s="7">
        <v>750</v>
      </c>
      <c r="D54" s="6" t="s">
        <v>416</v>
      </c>
      <c r="E54" s="6" t="s">
        <v>417</v>
      </c>
      <c r="F54" s="6" t="s">
        <v>418</v>
      </c>
      <c r="G54" s="8" t="s">
        <v>114</v>
      </c>
      <c r="H54" s="8" t="s">
        <v>36</v>
      </c>
      <c r="I54" s="6" t="s">
        <v>176</v>
      </c>
      <c r="J54" s="9">
        <v>1</v>
      </c>
      <c r="K54" s="9">
        <v>157</v>
      </c>
      <c r="L54" s="9">
        <v>2023</v>
      </c>
      <c r="M54" s="6" t="s">
        <v>419</v>
      </c>
      <c r="N54" s="6" t="s">
        <v>51</v>
      </c>
      <c r="O54" s="6" t="s">
        <v>233</v>
      </c>
      <c r="P54" s="8" t="s">
        <v>180</v>
      </c>
      <c r="Q54" s="6" t="s">
        <v>117</v>
      </c>
      <c r="R54" s="10" t="s">
        <v>420</v>
      </c>
      <c r="S54" s="11"/>
      <c r="T54" s="8"/>
      <c r="U54" s="15" t="str">
        <f>HYPERLINK("https://media.infra-m.ru/1911/1911055/cover/1911055.jpg","Обложка")</f>
        <v>Обложка</v>
      </c>
      <c r="V54" s="15" t="str">
        <f>HYPERLINK("https://znanium.com/catalog/product/1911055","Ознакомиться")</f>
        <v>Ознакомиться</v>
      </c>
      <c r="W54" s="6" t="s">
        <v>421</v>
      </c>
      <c r="X54" s="8" t="s">
        <v>45</v>
      </c>
      <c r="Y54" s="8"/>
      <c r="Z54" s="8"/>
    </row>
    <row r="55" spans="1:26" s="4" customFormat="1" ht="49.5" customHeight="1">
      <c r="A55" s="5">
        <v>0</v>
      </c>
      <c r="B55" s="6" t="s">
        <v>422</v>
      </c>
      <c r="C55" s="13">
        <v>1360</v>
      </c>
      <c r="D55" s="6" t="s">
        <v>423</v>
      </c>
      <c r="E55" s="6" t="s">
        <v>424</v>
      </c>
      <c r="F55" s="6" t="s">
        <v>425</v>
      </c>
      <c r="G55" s="8" t="s">
        <v>35</v>
      </c>
      <c r="H55" s="8" t="s">
        <v>36</v>
      </c>
      <c r="I55" s="6" t="s">
        <v>176</v>
      </c>
      <c r="J55" s="9">
        <v>1</v>
      </c>
      <c r="K55" s="9">
        <v>294</v>
      </c>
      <c r="L55" s="9">
        <v>2023</v>
      </c>
      <c r="M55" s="6" t="s">
        <v>426</v>
      </c>
      <c r="N55" s="6" t="s">
        <v>51</v>
      </c>
      <c r="O55" s="6" t="s">
        <v>233</v>
      </c>
      <c r="P55" s="8" t="s">
        <v>180</v>
      </c>
      <c r="Q55" s="6" t="s">
        <v>117</v>
      </c>
      <c r="R55" s="10" t="s">
        <v>427</v>
      </c>
      <c r="S55" s="11"/>
      <c r="T55" s="8"/>
      <c r="U55" s="15" t="str">
        <f>HYPERLINK("https://media.infra-m.ru/1946/1946199/cover/1946199.jpg","Обложка")</f>
        <v>Обложка</v>
      </c>
      <c r="V55" s="15" t="str">
        <f>HYPERLINK("https://znanium.com/catalog/product/1946199","Ознакомиться")</f>
        <v>Ознакомиться</v>
      </c>
      <c r="W55" s="6" t="s">
        <v>428</v>
      </c>
      <c r="X55" s="8" t="s">
        <v>58</v>
      </c>
      <c r="Y55" s="8"/>
      <c r="Z55" s="8"/>
    </row>
    <row r="56" spans="1:26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" ht="15.75" customHeight="1">
      <c r="A57" s="17" t="s">
        <v>22</v>
      </c>
      <c r="B57" s="17"/>
    </row>
    <row r="58" s="14" customFormat="1" ht="12.75" customHeight="1"/>
    <row r="59" spans="1:5" s="14" customFormat="1" ht="12.75" customHeight="1">
      <c r="A59" s="16" t="s">
        <v>429</v>
      </c>
      <c r="B59" s="16"/>
      <c r="C59" s="16" t="s">
        <v>430</v>
      </c>
      <c r="D59" s="16"/>
      <c r="E59" s="16"/>
    </row>
    <row r="60" spans="1:5" s="14" customFormat="1" ht="12.75" customHeight="1">
      <c r="A60" s="16" t="s">
        <v>431</v>
      </c>
      <c r="B60" s="16"/>
      <c r="C60" s="16" t="s">
        <v>432</v>
      </c>
      <c r="D60" s="16"/>
      <c r="E60" s="16"/>
    </row>
    <row r="61" spans="1:5" s="14" customFormat="1" ht="12.75" customHeight="1">
      <c r="A61" s="16" t="s">
        <v>433</v>
      </c>
      <c r="B61" s="16"/>
      <c r="C61" s="16" t="s">
        <v>434</v>
      </c>
      <c r="D61" s="16"/>
      <c r="E61" s="16"/>
    </row>
    <row r="62" spans="1:5" s="14" customFormat="1" ht="12.75" customHeight="1">
      <c r="A62" s="16" t="s">
        <v>435</v>
      </c>
      <c r="B62" s="16"/>
      <c r="C62" s="16" t="s">
        <v>432</v>
      </c>
      <c r="D62" s="16"/>
      <c r="E62" s="16"/>
    </row>
    <row r="63" spans="1:5" s="14" customFormat="1" ht="12.75" customHeight="1">
      <c r="A63" s="16" t="s">
        <v>436</v>
      </c>
      <c r="B63" s="16"/>
      <c r="C63" s="16" t="s">
        <v>437</v>
      </c>
      <c r="D63" s="16"/>
      <c r="E63" s="16"/>
    </row>
    <row r="64" spans="1:5" s="14" customFormat="1" ht="12.75" customHeight="1">
      <c r="A64" s="16" t="s">
        <v>438</v>
      </c>
      <c r="B64" s="16"/>
      <c r="C64" s="16" t="s">
        <v>439</v>
      </c>
      <c r="D64" s="16"/>
      <c r="E64" s="16"/>
    </row>
    <row r="65" spans="1:5" s="14" customFormat="1" ht="12.75" customHeight="1">
      <c r="A65" s="16" t="s">
        <v>440</v>
      </c>
      <c r="B65" s="16"/>
      <c r="C65" s="16" t="s">
        <v>441</v>
      </c>
      <c r="D65" s="16"/>
      <c r="E65" s="16"/>
    </row>
    <row r="66" spans="1:5" s="14" customFormat="1" ht="12.75" customHeight="1">
      <c r="A66" s="16" t="s">
        <v>442</v>
      </c>
      <c r="B66" s="16"/>
      <c r="C66" s="16" t="s">
        <v>443</v>
      </c>
      <c r="D66" s="16"/>
      <c r="E66" s="16"/>
    </row>
    <row r="67" spans="1:5" s="14" customFormat="1" ht="12.75" customHeight="1">
      <c r="A67" s="16" t="s">
        <v>444</v>
      </c>
      <c r="B67" s="16"/>
      <c r="C67" s="16" t="s">
        <v>445</v>
      </c>
      <c r="D67" s="16"/>
      <c r="E67" s="16"/>
    </row>
    <row r="68" spans="1:5" s="14" customFormat="1" ht="12.75" customHeight="1">
      <c r="A68" s="16" t="s">
        <v>446</v>
      </c>
      <c r="B68" s="16"/>
      <c r="C68" s="16" t="s">
        <v>447</v>
      </c>
      <c r="D68" s="16"/>
      <c r="E68" s="16"/>
    </row>
    <row r="69" spans="1:5" s="14" customFormat="1" ht="12.75" customHeight="1">
      <c r="A69" s="16" t="s">
        <v>448</v>
      </c>
      <c r="B69" s="16"/>
      <c r="C69" s="16" t="s">
        <v>449</v>
      </c>
      <c r="D69" s="16"/>
      <c r="E69" s="16"/>
    </row>
    <row r="70" spans="1:5" s="14" customFormat="1" ht="12.75" customHeight="1">
      <c r="A70" s="16" t="s">
        <v>450</v>
      </c>
      <c r="B70" s="16"/>
      <c r="C70" s="16" t="s">
        <v>451</v>
      </c>
      <c r="D70" s="16"/>
      <c r="E70" s="16"/>
    </row>
    <row r="71" spans="1:5" s="14" customFormat="1" ht="12.75" customHeight="1">
      <c r="A71" s="16" t="s">
        <v>452</v>
      </c>
      <c r="B71" s="16"/>
      <c r="C71" s="16" t="s">
        <v>453</v>
      </c>
      <c r="D71" s="16"/>
      <c r="E71" s="16"/>
    </row>
    <row r="72" spans="1:5" s="14" customFormat="1" ht="12.75" customHeight="1">
      <c r="A72" s="16" t="s">
        <v>454</v>
      </c>
      <c r="B72" s="16"/>
      <c r="C72" s="16" t="s">
        <v>453</v>
      </c>
      <c r="D72" s="16"/>
      <c r="E72" s="16"/>
    </row>
    <row r="73" spans="1:5" s="14" customFormat="1" ht="12.75" customHeight="1">
      <c r="A73" s="16" t="s">
        <v>455</v>
      </c>
      <c r="B73" s="16"/>
      <c r="C73" s="16" t="s">
        <v>456</v>
      </c>
      <c r="D73" s="16"/>
      <c r="E73" s="16"/>
    </row>
    <row r="74" spans="1:5" s="14" customFormat="1" ht="12.75" customHeight="1">
      <c r="A74" s="16" t="s">
        <v>457</v>
      </c>
      <c r="B74" s="16"/>
      <c r="C74" s="16" t="s">
        <v>389</v>
      </c>
      <c r="D74" s="16"/>
      <c r="E74" s="16"/>
    </row>
    <row r="75" spans="1:5" s="14" customFormat="1" ht="12.75" customHeight="1">
      <c r="A75" s="16" t="s">
        <v>458</v>
      </c>
      <c r="B75" s="16"/>
      <c r="C75" s="16" t="s">
        <v>459</v>
      </c>
      <c r="D75" s="16"/>
      <c r="E75" s="16"/>
    </row>
    <row r="76" spans="1:5" s="14" customFormat="1" ht="12.75" customHeight="1">
      <c r="A76" s="16" t="s">
        <v>460</v>
      </c>
      <c r="B76" s="16"/>
      <c r="C76" s="16" t="s">
        <v>461</v>
      </c>
      <c r="D76" s="16"/>
      <c r="E76" s="16"/>
    </row>
    <row r="77" spans="1:5" s="14" customFormat="1" ht="12.75" customHeight="1">
      <c r="A77" s="16" t="s">
        <v>462</v>
      </c>
      <c r="B77" s="16"/>
      <c r="C77" s="16" t="s">
        <v>463</v>
      </c>
      <c r="D77" s="16"/>
      <c r="E77" s="16"/>
    </row>
    <row r="78" spans="1:5" s="14" customFormat="1" ht="12.75" customHeight="1">
      <c r="A78" s="16" t="s">
        <v>464</v>
      </c>
      <c r="B78" s="16"/>
      <c r="C78" s="16" t="s">
        <v>465</v>
      </c>
      <c r="D78" s="16"/>
      <c r="E78" s="16"/>
    </row>
    <row r="79" spans="1:5" s="14" customFormat="1" ht="12.75" customHeight="1">
      <c r="A79" s="16" t="s">
        <v>466</v>
      </c>
      <c r="B79" s="16"/>
      <c r="C79" s="16" t="s">
        <v>465</v>
      </c>
      <c r="D79" s="16"/>
      <c r="E79" s="16"/>
    </row>
    <row r="80" spans="1:5" s="14" customFormat="1" ht="12.75" customHeight="1">
      <c r="A80" s="16" t="s">
        <v>467</v>
      </c>
      <c r="B80" s="16"/>
      <c r="C80" s="16" t="s">
        <v>468</v>
      </c>
      <c r="D80" s="16"/>
      <c r="E80" s="16"/>
    </row>
    <row r="81" spans="1:5" s="14" customFormat="1" ht="12.75" customHeight="1">
      <c r="A81" s="16" t="s">
        <v>469</v>
      </c>
      <c r="B81" s="16"/>
      <c r="C81" s="16" t="s">
        <v>470</v>
      </c>
      <c r="D81" s="16"/>
      <c r="E81" s="16"/>
    </row>
    <row r="82" spans="1:5" s="14" customFormat="1" ht="12.75" customHeight="1">
      <c r="A82" s="16" t="s">
        <v>471</v>
      </c>
      <c r="B82" s="16"/>
      <c r="C82" s="16" t="s">
        <v>472</v>
      </c>
      <c r="D82" s="16"/>
      <c r="E82" s="16"/>
    </row>
    <row r="83" spans="1:5" s="14" customFormat="1" ht="12.75" customHeight="1">
      <c r="A83" s="16" t="s">
        <v>473</v>
      </c>
      <c r="B83" s="16"/>
      <c r="C83" s="16" t="s">
        <v>472</v>
      </c>
      <c r="D83" s="16"/>
      <c r="E83" s="16"/>
    </row>
    <row r="84" spans="1:5" s="14" customFormat="1" ht="12.75" customHeight="1">
      <c r="A84" s="16" t="s">
        <v>474</v>
      </c>
      <c r="B84" s="16"/>
      <c r="C84" s="16" t="s">
        <v>475</v>
      </c>
      <c r="D84" s="16"/>
      <c r="E84" s="16"/>
    </row>
    <row r="85" spans="1:5" s="14" customFormat="1" ht="12.75" customHeight="1">
      <c r="A85" s="16" t="s">
        <v>476</v>
      </c>
      <c r="B85" s="16"/>
      <c r="C85" s="16" t="s">
        <v>477</v>
      </c>
      <c r="D85" s="16"/>
      <c r="E85" s="16"/>
    </row>
    <row r="86" spans="1:5" s="14" customFormat="1" ht="12.75" customHeight="1">
      <c r="A86" s="16" t="s">
        <v>478</v>
      </c>
      <c r="B86" s="16"/>
      <c r="C86" s="16" t="s">
        <v>479</v>
      </c>
      <c r="D86" s="16"/>
      <c r="E86" s="16"/>
    </row>
    <row r="87" spans="1:5" s="14" customFormat="1" ht="12.75" customHeight="1">
      <c r="A87" s="16" t="s">
        <v>480</v>
      </c>
      <c r="B87" s="16"/>
      <c r="C87" s="16" t="s">
        <v>481</v>
      </c>
      <c r="D87" s="16"/>
      <c r="E87" s="16"/>
    </row>
    <row r="88" spans="1:5" s="14" customFormat="1" ht="12.75" customHeight="1">
      <c r="A88" s="16" t="s">
        <v>482</v>
      </c>
      <c r="B88" s="16"/>
      <c r="C88" s="16" t="s">
        <v>483</v>
      </c>
      <c r="D88" s="16"/>
      <c r="E88" s="16"/>
    </row>
    <row r="89" spans="1:5" s="14" customFormat="1" ht="12.75" customHeight="1">
      <c r="A89" s="16" t="s">
        <v>484</v>
      </c>
      <c r="B89" s="16"/>
      <c r="C89" s="16" t="s">
        <v>485</v>
      </c>
      <c r="D89" s="16"/>
      <c r="E89" s="16"/>
    </row>
    <row r="90" spans="1:5" s="14" customFormat="1" ht="12.75" customHeight="1">
      <c r="A90" s="16" t="s">
        <v>486</v>
      </c>
      <c r="B90" s="16"/>
      <c r="C90" s="16" t="s">
        <v>487</v>
      </c>
      <c r="D90" s="16"/>
      <c r="E90" s="16"/>
    </row>
    <row r="91" spans="1:5" s="14" customFormat="1" ht="12.75" customHeight="1">
      <c r="A91" s="16" t="s">
        <v>488</v>
      </c>
      <c r="B91" s="16"/>
      <c r="C91" s="16" t="s">
        <v>489</v>
      </c>
      <c r="D91" s="16"/>
      <c r="E91" s="16"/>
    </row>
    <row r="92" spans="1:5" s="14" customFormat="1" ht="12.75" customHeight="1">
      <c r="A92" s="16" t="s">
        <v>490</v>
      </c>
      <c r="B92" s="16"/>
      <c r="C92" s="16" t="s">
        <v>491</v>
      </c>
      <c r="D92" s="16"/>
      <c r="E92" s="16"/>
    </row>
    <row r="93" spans="1:5" s="14" customFormat="1" ht="12.75" customHeight="1">
      <c r="A93" s="16" t="s">
        <v>492</v>
      </c>
      <c r="B93" s="16"/>
      <c r="C93" s="16" t="s">
        <v>493</v>
      </c>
      <c r="D93" s="16"/>
      <c r="E93" s="16"/>
    </row>
    <row r="94" spans="1:5" s="14" customFormat="1" ht="12.75" customHeight="1">
      <c r="A94" s="16" t="s">
        <v>494</v>
      </c>
      <c r="B94" s="16"/>
      <c r="C94" s="16" t="s">
        <v>495</v>
      </c>
      <c r="D94" s="16"/>
      <c r="E94" s="16"/>
    </row>
    <row r="95" spans="1:5" s="14" customFormat="1" ht="12.75" customHeight="1">
      <c r="A95" s="16" t="s">
        <v>496</v>
      </c>
      <c r="B95" s="16"/>
      <c r="C95" s="16" t="s">
        <v>497</v>
      </c>
      <c r="D95" s="16"/>
      <c r="E95" s="16"/>
    </row>
    <row r="96" spans="1:5" s="14" customFormat="1" ht="12.75" customHeight="1">
      <c r="A96" s="16" t="s">
        <v>498</v>
      </c>
      <c r="B96" s="16"/>
      <c r="C96" s="16" t="s">
        <v>499</v>
      </c>
      <c r="D96" s="16"/>
      <c r="E96" s="16"/>
    </row>
    <row r="97" spans="1:5" s="14" customFormat="1" ht="12.75" customHeight="1">
      <c r="A97" s="16" t="s">
        <v>500</v>
      </c>
      <c r="B97" s="16"/>
      <c r="C97" s="16" t="s">
        <v>499</v>
      </c>
      <c r="D97" s="16"/>
      <c r="E97" s="16"/>
    </row>
    <row r="98" spans="1:5" s="14" customFormat="1" ht="12.75" customHeight="1">
      <c r="A98" s="16" t="s">
        <v>501</v>
      </c>
      <c r="B98" s="16"/>
      <c r="C98" s="16" t="s">
        <v>502</v>
      </c>
      <c r="D98" s="16"/>
      <c r="E98" s="16"/>
    </row>
    <row r="99" spans="1:5" s="14" customFormat="1" ht="12.75" customHeight="1">
      <c r="A99" s="16" t="s">
        <v>503</v>
      </c>
      <c r="B99" s="16"/>
      <c r="C99" s="16" t="s">
        <v>504</v>
      </c>
      <c r="D99" s="16"/>
      <c r="E99" s="16"/>
    </row>
    <row r="100" spans="1:5" s="14" customFormat="1" ht="12.75" customHeight="1">
      <c r="A100" s="16" t="s">
        <v>505</v>
      </c>
      <c r="B100" s="16"/>
      <c r="C100" s="16" t="s">
        <v>506</v>
      </c>
      <c r="D100" s="16"/>
      <c r="E100" s="16"/>
    </row>
    <row r="101" spans="1:5" s="14" customFormat="1" ht="12.75" customHeight="1">
      <c r="A101" s="16" t="s">
        <v>507</v>
      </c>
      <c r="B101" s="16"/>
      <c r="C101" s="16" t="s">
        <v>508</v>
      </c>
      <c r="D101" s="16"/>
      <c r="E101" s="16"/>
    </row>
    <row r="102" spans="1:5" s="14" customFormat="1" ht="12.75" customHeight="1">
      <c r="A102" s="16" t="s">
        <v>241</v>
      </c>
      <c r="B102" s="16"/>
      <c r="C102" s="16" t="s">
        <v>509</v>
      </c>
      <c r="D102" s="16"/>
      <c r="E102" s="16"/>
    </row>
    <row r="103" spans="1:5" s="14" customFormat="1" ht="12.75" customHeight="1">
      <c r="A103" s="16" t="s">
        <v>510</v>
      </c>
      <c r="B103" s="16"/>
      <c r="C103" s="16" t="s">
        <v>511</v>
      </c>
      <c r="D103" s="16"/>
      <c r="E103" s="16"/>
    </row>
    <row r="104" spans="1:5" s="14" customFormat="1" ht="12.75" customHeight="1">
      <c r="A104" s="16" t="s">
        <v>512</v>
      </c>
      <c r="B104" s="16"/>
      <c r="C104" s="16" t="s">
        <v>513</v>
      </c>
      <c r="D104" s="16"/>
      <c r="E104" s="16"/>
    </row>
    <row r="105" spans="1:5" s="14" customFormat="1" ht="12.75" customHeight="1">
      <c r="A105" s="16" t="s">
        <v>514</v>
      </c>
      <c r="B105" s="16"/>
      <c r="C105" s="16" t="s">
        <v>513</v>
      </c>
      <c r="D105" s="16"/>
      <c r="E105" s="16"/>
    </row>
    <row r="106" spans="1:5" s="14" customFormat="1" ht="12.75" customHeight="1">
      <c r="A106" s="16" t="s">
        <v>515</v>
      </c>
      <c r="B106" s="16"/>
      <c r="C106" s="16" t="s">
        <v>516</v>
      </c>
      <c r="D106" s="16"/>
      <c r="E106" s="16"/>
    </row>
    <row r="107" spans="1:5" s="14" customFormat="1" ht="12.75" customHeight="1">
      <c r="A107" s="16" t="s">
        <v>517</v>
      </c>
      <c r="B107" s="16"/>
      <c r="C107" s="16" t="s">
        <v>518</v>
      </c>
      <c r="D107" s="16"/>
      <c r="E107" s="16"/>
    </row>
    <row r="108" spans="1:5" s="14" customFormat="1" ht="12.75" customHeight="1">
      <c r="A108" s="16" t="s">
        <v>160</v>
      </c>
      <c r="B108" s="16"/>
      <c r="C108" s="16" t="s">
        <v>519</v>
      </c>
      <c r="D108" s="16"/>
      <c r="E108" s="16"/>
    </row>
    <row r="109" spans="1:5" s="14" customFormat="1" ht="12.75" customHeight="1">
      <c r="A109" s="16" t="s">
        <v>520</v>
      </c>
      <c r="B109" s="16"/>
      <c r="C109" s="16" t="s">
        <v>521</v>
      </c>
      <c r="D109" s="16"/>
      <c r="E109" s="16"/>
    </row>
    <row r="110" spans="1:5" s="14" customFormat="1" ht="12.75" customHeight="1">
      <c r="A110" s="16" t="s">
        <v>263</v>
      </c>
      <c r="B110" s="16"/>
      <c r="C110" s="16" t="s">
        <v>522</v>
      </c>
      <c r="D110" s="16"/>
      <c r="E110" s="16"/>
    </row>
    <row r="111" spans="1:5" s="14" customFormat="1" ht="12.75" customHeight="1">
      <c r="A111" s="16" t="s">
        <v>523</v>
      </c>
      <c r="B111" s="16"/>
      <c r="C111" s="16" t="s">
        <v>524</v>
      </c>
      <c r="D111" s="16"/>
      <c r="E111" s="16"/>
    </row>
    <row r="112" spans="1:5" s="14" customFormat="1" ht="12.75" customHeight="1">
      <c r="A112" s="16" t="s">
        <v>525</v>
      </c>
      <c r="B112" s="16"/>
      <c r="C112" s="16" t="s">
        <v>526</v>
      </c>
      <c r="D112" s="16"/>
      <c r="E112" s="16"/>
    </row>
    <row r="113" spans="1:5" s="14" customFormat="1" ht="12.75" customHeight="1">
      <c r="A113" s="16" t="s">
        <v>527</v>
      </c>
      <c r="B113" s="16"/>
      <c r="C113" s="16" t="s">
        <v>528</v>
      </c>
      <c r="D113" s="16"/>
      <c r="E113" s="16"/>
    </row>
    <row r="114" spans="1:5" s="14" customFormat="1" ht="12.75" customHeight="1">
      <c r="A114" s="16" t="s">
        <v>529</v>
      </c>
      <c r="B114" s="16"/>
      <c r="C114" s="16" t="s">
        <v>530</v>
      </c>
      <c r="D114" s="16"/>
      <c r="E114" s="16"/>
    </row>
    <row r="115" spans="1:5" s="14" customFormat="1" ht="12.75" customHeight="1">
      <c r="A115" s="16" t="s">
        <v>531</v>
      </c>
      <c r="B115" s="16"/>
      <c r="C115" s="16" t="s">
        <v>532</v>
      </c>
      <c r="D115" s="16"/>
      <c r="E115" s="16"/>
    </row>
    <row r="116" spans="1:5" s="14" customFormat="1" ht="12.75" customHeight="1">
      <c r="A116" s="16" t="s">
        <v>533</v>
      </c>
      <c r="B116" s="16"/>
      <c r="C116" s="16" t="s">
        <v>530</v>
      </c>
      <c r="D116" s="16"/>
      <c r="E116" s="16"/>
    </row>
    <row r="117" spans="1:5" s="14" customFormat="1" ht="12.75" customHeight="1">
      <c r="A117" s="16" t="s">
        <v>534</v>
      </c>
      <c r="B117" s="16"/>
      <c r="C117" s="16" t="s">
        <v>532</v>
      </c>
      <c r="D117" s="16"/>
      <c r="E117" s="16"/>
    </row>
    <row r="118" spans="1:5" s="14" customFormat="1" ht="12.75" customHeight="1">
      <c r="A118" s="16" t="s">
        <v>535</v>
      </c>
      <c r="B118" s="16"/>
      <c r="C118" s="16" t="s">
        <v>536</v>
      </c>
      <c r="D118" s="16"/>
      <c r="E118" s="16"/>
    </row>
    <row r="119" spans="1:5" s="14" customFormat="1" ht="12.75" customHeight="1">
      <c r="A119" s="16" t="s">
        <v>537</v>
      </c>
      <c r="B119" s="16"/>
      <c r="C119" s="16" t="s">
        <v>538</v>
      </c>
      <c r="D119" s="16"/>
      <c r="E119" s="16"/>
    </row>
    <row r="120" spans="1:5" s="14" customFormat="1" ht="12.75" customHeight="1">
      <c r="A120" s="16" t="s">
        <v>539</v>
      </c>
      <c r="B120" s="16"/>
      <c r="C120" s="16" t="s">
        <v>540</v>
      </c>
      <c r="D120" s="16"/>
      <c r="E120" s="16"/>
    </row>
    <row r="121" spans="1:5" s="14" customFormat="1" ht="12.75" customHeight="1">
      <c r="A121" s="16" t="s">
        <v>541</v>
      </c>
      <c r="B121" s="16"/>
      <c r="C121" s="16" t="s">
        <v>542</v>
      </c>
      <c r="D121" s="16"/>
      <c r="E121" s="16"/>
    </row>
    <row r="122" spans="1:5" s="14" customFormat="1" ht="12.75" customHeight="1">
      <c r="A122" s="16" t="s">
        <v>543</v>
      </c>
      <c r="B122" s="16"/>
      <c r="C122" s="16" t="s">
        <v>544</v>
      </c>
      <c r="D122" s="16"/>
      <c r="E122" s="16"/>
    </row>
    <row r="123" spans="1:5" s="14" customFormat="1" ht="12.75" customHeight="1">
      <c r="A123" s="16" t="s">
        <v>545</v>
      </c>
      <c r="B123" s="16"/>
      <c r="C123" s="16" t="s">
        <v>546</v>
      </c>
      <c r="D123" s="16"/>
      <c r="E123" s="16"/>
    </row>
    <row r="124" spans="1:5" s="14" customFormat="1" ht="12.75" customHeight="1">
      <c r="A124" s="16" t="s">
        <v>547</v>
      </c>
      <c r="B124" s="16"/>
      <c r="C124" s="16" t="s">
        <v>548</v>
      </c>
      <c r="D124" s="16"/>
      <c r="E124" s="16"/>
    </row>
    <row r="125" spans="1:5" s="14" customFormat="1" ht="12.75" customHeight="1">
      <c r="A125" s="16" t="s">
        <v>549</v>
      </c>
      <c r="B125" s="16"/>
      <c r="C125" s="16" t="s">
        <v>550</v>
      </c>
      <c r="D125" s="16"/>
      <c r="E125" s="16"/>
    </row>
    <row r="126" spans="1:5" s="14" customFormat="1" ht="12.75" customHeight="1">
      <c r="A126" s="16" t="s">
        <v>551</v>
      </c>
      <c r="B126" s="16"/>
      <c r="C126" s="16" t="s">
        <v>552</v>
      </c>
      <c r="D126" s="16"/>
      <c r="E126" s="16"/>
    </row>
    <row r="127" spans="1:5" s="14" customFormat="1" ht="12.75" customHeight="1">
      <c r="A127" s="16" t="s">
        <v>553</v>
      </c>
      <c r="B127" s="16"/>
      <c r="C127" s="16" t="s">
        <v>554</v>
      </c>
      <c r="D127" s="16"/>
      <c r="E127" s="16"/>
    </row>
    <row r="128" spans="1:5" s="14" customFormat="1" ht="12.75" customHeight="1">
      <c r="A128" s="16" t="s">
        <v>555</v>
      </c>
      <c r="B128" s="16"/>
      <c r="C128" s="16" t="s">
        <v>556</v>
      </c>
      <c r="D128" s="16"/>
      <c r="E128" s="16"/>
    </row>
    <row r="129" spans="1:5" s="14" customFormat="1" ht="12.75" customHeight="1">
      <c r="A129" s="16" t="s">
        <v>557</v>
      </c>
      <c r="B129" s="16"/>
      <c r="C129" s="16" t="s">
        <v>546</v>
      </c>
      <c r="D129" s="16"/>
      <c r="E129" s="16"/>
    </row>
    <row r="130" spans="1:5" s="14" customFormat="1" ht="12.75" customHeight="1">
      <c r="A130" s="16" t="s">
        <v>558</v>
      </c>
      <c r="B130" s="16"/>
      <c r="C130" s="16" t="s">
        <v>548</v>
      </c>
      <c r="D130" s="16"/>
      <c r="E130" s="16"/>
    </row>
    <row r="131" spans="1:5" s="14" customFormat="1" ht="12.75" customHeight="1">
      <c r="A131" s="16" t="s">
        <v>559</v>
      </c>
      <c r="B131" s="16"/>
      <c r="C131" s="16" t="s">
        <v>550</v>
      </c>
      <c r="D131" s="16"/>
      <c r="E131" s="16"/>
    </row>
    <row r="132" spans="1:5" s="14" customFormat="1" ht="12.75" customHeight="1">
      <c r="A132" s="16" t="s">
        <v>560</v>
      </c>
      <c r="B132" s="16"/>
      <c r="C132" s="16" t="s">
        <v>552</v>
      </c>
      <c r="D132" s="16"/>
      <c r="E132" s="16"/>
    </row>
    <row r="133" spans="1:5" s="14" customFormat="1" ht="12.75" customHeight="1">
      <c r="A133" s="16" t="s">
        <v>561</v>
      </c>
      <c r="B133" s="16"/>
      <c r="C133" s="16" t="s">
        <v>556</v>
      </c>
      <c r="D133" s="16"/>
      <c r="E133" s="16"/>
    </row>
    <row r="134" spans="1:5" s="14" customFormat="1" ht="12.75" customHeight="1">
      <c r="A134" s="16" t="s">
        <v>562</v>
      </c>
      <c r="B134" s="16"/>
      <c r="C134" s="16" t="s">
        <v>563</v>
      </c>
      <c r="D134" s="16"/>
      <c r="E134" s="16"/>
    </row>
    <row r="135" spans="1:5" s="14" customFormat="1" ht="12.75" customHeight="1">
      <c r="A135" s="16" t="s">
        <v>564</v>
      </c>
      <c r="B135" s="16"/>
      <c r="C135" s="16" t="s">
        <v>565</v>
      </c>
      <c r="D135" s="16"/>
      <c r="E135" s="16"/>
    </row>
    <row r="136" spans="1:5" s="14" customFormat="1" ht="12.75" customHeight="1">
      <c r="A136" s="16" t="s">
        <v>566</v>
      </c>
      <c r="B136" s="16"/>
      <c r="C136" s="16" t="s">
        <v>546</v>
      </c>
      <c r="D136" s="16"/>
      <c r="E136" s="16"/>
    </row>
    <row r="137" spans="1:5" s="14" customFormat="1" ht="12.75" customHeight="1">
      <c r="A137" s="16" t="s">
        <v>567</v>
      </c>
      <c r="B137" s="16"/>
      <c r="C137" s="16" t="s">
        <v>565</v>
      </c>
      <c r="D137" s="16"/>
      <c r="E137" s="16"/>
    </row>
    <row r="138" spans="1:5" s="14" customFormat="1" ht="12.75" customHeight="1">
      <c r="A138" s="16" t="s">
        <v>568</v>
      </c>
      <c r="B138" s="16"/>
      <c r="C138" s="16" t="s">
        <v>569</v>
      </c>
      <c r="D138" s="16"/>
      <c r="E138" s="16"/>
    </row>
    <row r="139" spans="1:5" s="14" customFormat="1" ht="12.75" customHeight="1">
      <c r="A139" s="16" t="s">
        <v>570</v>
      </c>
      <c r="B139" s="16"/>
      <c r="C139" s="16" t="s">
        <v>571</v>
      </c>
      <c r="D139" s="16"/>
      <c r="E139" s="16"/>
    </row>
    <row r="140" spans="1:5" s="14" customFormat="1" ht="12.75" customHeight="1">
      <c r="A140" s="16" t="s">
        <v>572</v>
      </c>
      <c r="B140" s="16"/>
      <c r="C140" s="16" t="s">
        <v>573</v>
      </c>
      <c r="D140" s="16"/>
      <c r="E140" s="16"/>
    </row>
    <row r="141" spans="1:5" s="14" customFormat="1" ht="12.75" customHeight="1">
      <c r="A141" s="16" t="s">
        <v>574</v>
      </c>
      <c r="B141" s="16"/>
      <c r="C141" s="16" t="s">
        <v>575</v>
      </c>
      <c r="D141" s="16"/>
      <c r="E141" s="16"/>
    </row>
    <row r="142" spans="1:5" s="14" customFormat="1" ht="12.75" customHeight="1">
      <c r="A142" s="16" t="s">
        <v>576</v>
      </c>
      <c r="B142" s="16"/>
      <c r="C142" s="16" t="s">
        <v>571</v>
      </c>
      <c r="D142" s="16"/>
      <c r="E142" s="16"/>
    </row>
    <row r="143" spans="1:5" s="14" customFormat="1" ht="12.75" customHeight="1">
      <c r="A143" s="16" t="s">
        <v>577</v>
      </c>
      <c r="B143" s="16"/>
      <c r="C143" s="16" t="s">
        <v>573</v>
      </c>
      <c r="D143" s="16"/>
      <c r="E143" s="16"/>
    </row>
    <row r="144" spans="1:5" s="14" customFormat="1" ht="12.75" customHeight="1">
      <c r="A144" s="16" t="s">
        <v>578</v>
      </c>
      <c r="B144" s="16"/>
      <c r="C144" s="16" t="s">
        <v>575</v>
      </c>
      <c r="D144" s="16"/>
      <c r="E144" s="16"/>
    </row>
    <row r="145" spans="1:5" s="14" customFormat="1" ht="12.75" customHeight="1">
      <c r="A145" s="16" t="s">
        <v>579</v>
      </c>
      <c r="B145" s="16"/>
      <c r="C145" s="16" t="s">
        <v>580</v>
      </c>
      <c r="D145" s="16"/>
      <c r="E145" s="16"/>
    </row>
    <row r="146" spans="1:5" s="14" customFormat="1" ht="12.75" customHeight="1">
      <c r="A146" s="16" t="s">
        <v>581</v>
      </c>
      <c r="B146" s="16"/>
      <c r="C146" s="16" t="s">
        <v>582</v>
      </c>
      <c r="D146" s="16"/>
      <c r="E146" s="16"/>
    </row>
    <row r="147" spans="1:5" s="14" customFormat="1" ht="12.75" customHeight="1">
      <c r="A147" s="16" t="s">
        <v>581</v>
      </c>
      <c r="B147" s="16"/>
      <c r="C147" s="16" t="s">
        <v>582</v>
      </c>
      <c r="D147" s="16"/>
      <c r="E147" s="16"/>
    </row>
    <row r="148" spans="1:5" s="14" customFormat="1" ht="12.75" customHeight="1">
      <c r="A148" s="16" t="s">
        <v>583</v>
      </c>
      <c r="B148" s="16"/>
      <c r="C148" s="16" t="s">
        <v>584</v>
      </c>
      <c r="D148" s="16"/>
      <c r="E148" s="16"/>
    </row>
    <row r="149" spans="1:5" s="14" customFormat="1" ht="12.75" customHeight="1">
      <c r="A149" s="16" t="s">
        <v>256</v>
      </c>
      <c r="B149" s="16"/>
      <c r="C149" s="16" t="s">
        <v>585</v>
      </c>
      <c r="D149" s="16"/>
      <c r="E149" s="16"/>
    </row>
    <row r="150" spans="1:5" s="14" customFormat="1" ht="12.75" customHeight="1">
      <c r="A150" s="16" t="s">
        <v>586</v>
      </c>
      <c r="B150" s="16"/>
      <c r="C150" s="16" t="s">
        <v>587</v>
      </c>
      <c r="D150" s="16"/>
      <c r="E150" s="16"/>
    </row>
    <row r="151" spans="1:5" s="14" customFormat="1" ht="12.75" customHeight="1">
      <c r="A151" s="16" t="s">
        <v>588</v>
      </c>
      <c r="B151" s="16"/>
      <c r="C151" s="16" t="s">
        <v>589</v>
      </c>
      <c r="D151" s="16"/>
      <c r="E151" s="16"/>
    </row>
    <row r="152" spans="1:5" s="14" customFormat="1" ht="12.75" customHeight="1">
      <c r="A152" s="16" t="s">
        <v>590</v>
      </c>
      <c r="B152" s="16"/>
      <c r="C152" s="16" t="s">
        <v>589</v>
      </c>
      <c r="D152" s="16"/>
      <c r="E152" s="16"/>
    </row>
    <row r="153" spans="1:5" s="14" customFormat="1" ht="12.75" customHeight="1">
      <c r="A153" s="16" t="s">
        <v>591</v>
      </c>
      <c r="B153" s="16"/>
      <c r="C153" s="16" t="s">
        <v>592</v>
      </c>
      <c r="D153" s="16"/>
      <c r="E153" s="16"/>
    </row>
    <row r="154" spans="1:5" s="14" customFormat="1" ht="12.75" customHeight="1">
      <c r="A154" s="16" t="s">
        <v>593</v>
      </c>
      <c r="B154" s="16"/>
      <c r="C154" s="16" t="s">
        <v>585</v>
      </c>
      <c r="D154" s="16"/>
      <c r="E154" s="16"/>
    </row>
    <row r="155" spans="1:5" s="14" customFormat="1" ht="12.75" customHeight="1">
      <c r="A155" s="16" t="s">
        <v>594</v>
      </c>
      <c r="B155" s="16"/>
      <c r="C155" s="16" t="s">
        <v>595</v>
      </c>
      <c r="D155" s="16"/>
      <c r="E155" s="16"/>
    </row>
    <row r="156" spans="1:5" s="14" customFormat="1" ht="12.75" customHeight="1">
      <c r="A156" s="16" t="s">
        <v>596</v>
      </c>
      <c r="B156" s="16"/>
      <c r="C156" s="16" t="s">
        <v>597</v>
      </c>
      <c r="D156" s="16"/>
      <c r="E156" s="16"/>
    </row>
    <row r="157" spans="1:5" s="14" customFormat="1" ht="12.75" customHeight="1">
      <c r="A157" s="16" t="s">
        <v>598</v>
      </c>
      <c r="B157" s="16"/>
      <c r="C157" s="16" t="s">
        <v>589</v>
      </c>
      <c r="D157" s="16"/>
      <c r="E157" s="16"/>
    </row>
    <row r="158" spans="1:5" s="14" customFormat="1" ht="12.75" customHeight="1">
      <c r="A158" s="16" t="s">
        <v>599</v>
      </c>
      <c r="B158" s="16"/>
      <c r="C158" s="16" t="s">
        <v>600</v>
      </c>
      <c r="D158" s="16"/>
      <c r="E158" s="16"/>
    </row>
    <row r="159" spans="1:5" s="14" customFormat="1" ht="12.75" customHeight="1">
      <c r="A159" s="16" t="s">
        <v>601</v>
      </c>
      <c r="B159" s="16"/>
      <c r="C159" s="16" t="s">
        <v>602</v>
      </c>
      <c r="D159" s="16"/>
      <c r="E159" s="16"/>
    </row>
    <row r="160" spans="1:5" s="14" customFormat="1" ht="12.75" customHeight="1">
      <c r="A160" s="16" t="s">
        <v>603</v>
      </c>
      <c r="B160" s="16"/>
      <c r="C160" s="16" t="s">
        <v>604</v>
      </c>
      <c r="D160" s="16"/>
      <c r="E160" s="16"/>
    </row>
    <row r="161" spans="1:5" s="14" customFormat="1" ht="12.75" customHeight="1">
      <c r="A161" s="16" t="s">
        <v>605</v>
      </c>
      <c r="B161" s="16"/>
      <c r="C161" s="16" t="s">
        <v>606</v>
      </c>
      <c r="D161" s="16"/>
      <c r="E161" s="16"/>
    </row>
    <row r="162" spans="1:5" s="14" customFormat="1" ht="12.75" customHeight="1">
      <c r="A162" s="16" t="s">
        <v>607</v>
      </c>
      <c r="B162" s="16"/>
      <c r="C162" s="16" t="s">
        <v>608</v>
      </c>
      <c r="D162" s="16"/>
      <c r="E162" s="16"/>
    </row>
    <row r="163" spans="1:5" s="14" customFormat="1" ht="12.75" customHeight="1">
      <c r="A163" s="16" t="s">
        <v>609</v>
      </c>
      <c r="B163" s="16"/>
      <c r="C163" s="16" t="s">
        <v>610</v>
      </c>
      <c r="D163" s="16"/>
      <c r="E163" s="16"/>
    </row>
    <row r="164" spans="1:5" s="14" customFormat="1" ht="12.75" customHeight="1">
      <c r="A164" s="16" t="s">
        <v>611</v>
      </c>
      <c r="B164" s="16"/>
      <c r="C164" s="16" t="s">
        <v>612</v>
      </c>
      <c r="D164" s="16"/>
      <c r="E164" s="16"/>
    </row>
    <row r="165" spans="1:5" s="14" customFormat="1" ht="12.75" customHeight="1">
      <c r="A165" s="16" t="s">
        <v>613</v>
      </c>
      <c r="B165" s="16"/>
      <c r="C165" s="16" t="s">
        <v>614</v>
      </c>
      <c r="D165" s="16"/>
      <c r="E165" s="16"/>
    </row>
    <row r="166" spans="1:5" s="14" customFormat="1" ht="12.75" customHeight="1">
      <c r="A166" s="16" t="s">
        <v>615</v>
      </c>
      <c r="B166" s="16"/>
      <c r="C166" s="16" t="s">
        <v>616</v>
      </c>
      <c r="D166" s="16"/>
      <c r="E166" s="16"/>
    </row>
    <row r="167" spans="1:5" s="14" customFormat="1" ht="12.75" customHeight="1">
      <c r="A167" s="16" t="s">
        <v>617</v>
      </c>
      <c r="B167" s="16"/>
      <c r="C167" s="16" t="s">
        <v>618</v>
      </c>
      <c r="D167" s="16"/>
      <c r="E167" s="16"/>
    </row>
    <row r="168" spans="1:5" s="14" customFormat="1" ht="12.75" customHeight="1">
      <c r="A168" s="16" t="s">
        <v>619</v>
      </c>
      <c r="B168" s="16"/>
      <c r="C168" s="16" t="s">
        <v>620</v>
      </c>
      <c r="D168" s="16"/>
      <c r="E168" s="16"/>
    </row>
    <row r="169" spans="1:5" s="14" customFormat="1" ht="12.75" customHeight="1">
      <c r="A169" s="16" t="s">
        <v>621</v>
      </c>
      <c r="B169" s="16"/>
      <c r="C169" s="16" t="s">
        <v>622</v>
      </c>
      <c r="D169" s="16"/>
      <c r="E169" s="16"/>
    </row>
    <row r="170" spans="1:5" s="14" customFormat="1" ht="12.75" customHeight="1">
      <c r="A170" s="16" t="s">
        <v>623</v>
      </c>
      <c r="B170" s="16"/>
      <c r="C170" s="16" t="s">
        <v>624</v>
      </c>
      <c r="D170" s="16"/>
      <c r="E170" s="16"/>
    </row>
    <row r="171" spans="1:5" s="14" customFormat="1" ht="12.75" customHeight="1">
      <c r="A171" s="16" t="s">
        <v>625</v>
      </c>
      <c r="B171" s="16"/>
      <c r="C171" s="16" t="s">
        <v>620</v>
      </c>
      <c r="D171" s="16"/>
      <c r="E171" s="16"/>
    </row>
    <row r="172" spans="1:5" s="14" customFormat="1" ht="12.75" customHeight="1">
      <c r="A172" s="16" t="s">
        <v>626</v>
      </c>
      <c r="B172" s="16"/>
      <c r="C172" s="16" t="s">
        <v>627</v>
      </c>
      <c r="D172" s="16"/>
      <c r="E172" s="16"/>
    </row>
    <row r="173" spans="1:5" s="14" customFormat="1" ht="12.75" customHeight="1">
      <c r="A173" s="16" t="s">
        <v>628</v>
      </c>
      <c r="B173" s="16"/>
      <c r="C173" s="16" t="s">
        <v>629</v>
      </c>
      <c r="D173" s="16"/>
      <c r="E173" s="16"/>
    </row>
    <row r="174" spans="1:5" s="14" customFormat="1" ht="12.75" customHeight="1">
      <c r="A174" s="16" t="s">
        <v>199</v>
      </c>
      <c r="B174" s="16"/>
      <c r="C174" s="16" t="s">
        <v>630</v>
      </c>
      <c r="D174" s="16"/>
      <c r="E174" s="16"/>
    </row>
    <row r="175" spans="1:5" s="14" customFormat="1" ht="12.75" customHeight="1">
      <c r="A175" s="16" t="s">
        <v>631</v>
      </c>
      <c r="B175" s="16"/>
      <c r="C175" s="16" t="s">
        <v>632</v>
      </c>
      <c r="D175" s="16"/>
      <c r="E175" s="16"/>
    </row>
    <row r="176" spans="1:5" s="14" customFormat="1" ht="12.75" customHeight="1">
      <c r="A176" s="16" t="s">
        <v>633</v>
      </c>
      <c r="B176" s="16"/>
      <c r="C176" s="16" t="s">
        <v>634</v>
      </c>
      <c r="D176" s="16"/>
      <c r="E176" s="16"/>
    </row>
    <row r="177" spans="1:5" s="14" customFormat="1" ht="12.75" customHeight="1">
      <c r="A177" s="16" t="s">
        <v>635</v>
      </c>
      <c r="B177" s="16"/>
      <c r="C177" s="16" t="s">
        <v>636</v>
      </c>
      <c r="D177" s="16"/>
      <c r="E177" s="16"/>
    </row>
    <row r="178" spans="1:5" s="14" customFormat="1" ht="12.75" customHeight="1">
      <c r="A178" s="16" t="s">
        <v>637</v>
      </c>
      <c r="B178" s="16"/>
      <c r="C178" s="16" t="s">
        <v>638</v>
      </c>
      <c r="D178" s="16"/>
      <c r="E178" s="16"/>
    </row>
    <row r="179" spans="1:5" s="14" customFormat="1" ht="12.75" customHeight="1">
      <c r="A179" s="16" t="s">
        <v>639</v>
      </c>
      <c r="B179" s="16"/>
      <c r="C179" s="16" t="s">
        <v>640</v>
      </c>
      <c r="D179" s="16"/>
      <c r="E179" s="16"/>
    </row>
    <row r="180" spans="1:5" s="14" customFormat="1" ht="12.75" customHeight="1">
      <c r="A180" s="16" t="s">
        <v>641</v>
      </c>
      <c r="B180" s="16"/>
      <c r="C180" s="16" t="s">
        <v>632</v>
      </c>
      <c r="D180" s="16"/>
      <c r="E180" s="16"/>
    </row>
    <row r="181" spans="1:5" s="14" customFormat="1" ht="12.75" customHeight="1">
      <c r="A181" s="16" t="s">
        <v>642</v>
      </c>
      <c r="B181" s="16"/>
      <c r="C181" s="16" t="s">
        <v>634</v>
      </c>
      <c r="D181" s="16"/>
      <c r="E181" s="16"/>
    </row>
    <row r="182" spans="1:5" s="14" customFormat="1" ht="12.75" customHeight="1">
      <c r="A182" s="16" t="s">
        <v>643</v>
      </c>
      <c r="B182" s="16"/>
      <c r="C182" s="16" t="s">
        <v>638</v>
      </c>
      <c r="D182" s="16"/>
      <c r="E182" s="16"/>
    </row>
    <row r="183" spans="1:5" s="14" customFormat="1" ht="12.75" customHeight="1">
      <c r="A183" s="16" t="s">
        <v>644</v>
      </c>
      <c r="B183" s="16"/>
      <c r="C183" s="16" t="s">
        <v>645</v>
      </c>
      <c r="D183" s="16"/>
      <c r="E183" s="16"/>
    </row>
    <row r="184" spans="1:5" s="14" customFormat="1" ht="12.75" customHeight="1">
      <c r="A184" s="16" t="s">
        <v>646</v>
      </c>
      <c r="B184" s="16"/>
      <c r="C184" s="16" t="s">
        <v>647</v>
      </c>
      <c r="D184" s="16"/>
      <c r="E184" s="16"/>
    </row>
    <row r="185" spans="1:5" s="14" customFormat="1" ht="12.75" customHeight="1">
      <c r="A185" s="16" t="s">
        <v>648</v>
      </c>
      <c r="B185" s="16"/>
      <c r="C185" s="16" t="s">
        <v>649</v>
      </c>
      <c r="D185" s="16"/>
      <c r="E185" s="16"/>
    </row>
    <row r="186" spans="1:5" s="14" customFormat="1" ht="12.75" customHeight="1">
      <c r="A186" s="16" t="s">
        <v>650</v>
      </c>
      <c r="B186" s="16"/>
      <c r="C186" s="16" t="s">
        <v>651</v>
      </c>
      <c r="D186" s="16"/>
      <c r="E186" s="16"/>
    </row>
    <row r="187" spans="1:5" s="14" customFormat="1" ht="12.75" customHeight="1">
      <c r="A187" s="16" t="s">
        <v>652</v>
      </c>
      <c r="B187" s="16"/>
      <c r="C187" s="16" t="s">
        <v>653</v>
      </c>
      <c r="D187" s="16"/>
      <c r="E187" s="16"/>
    </row>
    <row r="188" spans="1:5" s="14" customFormat="1" ht="12.75" customHeight="1">
      <c r="A188" s="16" t="s">
        <v>654</v>
      </c>
      <c r="B188" s="16"/>
      <c r="C188" s="16" t="s">
        <v>655</v>
      </c>
      <c r="D188" s="16"/>
      <c r="E188" s="16"/>
    </row>
    <row r="189" spans="1:5" s="14" customFormat="1" ht="12.75" customHeight="1">
      <c r="A189" s="16" t="s">
        <v>656</v>
      </c>
      <c r="B189" s="16"/>
      <c r="C189" s="16" t="s">
        <v>657</v>
      </c>
      <c r="D189" s="16"/>
      <c r="E189" s="16"/>
    </row>
    <row r="190" spans="1:5" s="14" customFormat="1" ht="12.75" customHeight="1">
      <c r="A190" s="16" t="s">
        <v>658</v>
      </c>
      <c r="B190" s="16"/>
      <c r="C190" s="16" t="s">
        <v>659</v>
      </c>
      <c r="D190" s="16"/>
      <c r="E190" s="16"/>
    </row>
    <row r="191" spans="1:5" s="14" customFormat="1" ht="12.75" customHeight="1">
      <c r="A191" s="16" t="s">
        <v>660</v>
      </c>
      <c r="B191" s="16"/>
      <c r="C191" s="16" t="s">
        <v>661</v>
      </c>
      <c r="D191" s="16"/>
      <c r="E191" s="16"/>
    </row>
    <row r="192" spans="1:5" s="14" customFormat="1" ht="12.75" customHeight="1">
      <c r="A192" s="16" t="s">
        <v>662</v>
      </c>
      <c r="B192" s="16"/>
      <c r="C192" s="16" t="s">
        <v>661</v>
      </c>
      <c r="D192" s="16"/>
      <c r="E192" s="16"/>
    </row>
    <row r="193" spans="1:5" s="14" customFormat="1" ht="12.75" customHeight="1">
      <c r="A193" s="16" t="s">
        <v>663</v>
      </c>
      <c r="B193" s="16"/>
      <c r="C193" s="16" t="s">
        <v>664</v>
      </c>
      <c r="D193" s="16"/>
      <c r="E193" s="16"/>
    </row>
    <row r="194" spans="1:5" s="14" customFormat="1" ht="12.75" customHeight="1">
      <c r="A194" s="16" t="s">
        <v>665</v>
      </c>
      <c r="B194" s="16"/>
      <c r="C194" s="16" t="s">
        <v>321</v>
      </c>
      <c r="D194" s="16"/>
      <c r="E194" s="16"/>
    </row>
    <row r="195" spans="1:5" s="14" customFormat="1" ht="12.75" customHeight="1">
      <c r="A195" s="16" t="s">
        <v>666</v>
      </c>
      <c r="B195" s="16"/>
      <c r="C195" s="16" t="s">
        <v>667</v>
      </c>
      <c r="D195" s="16"/>
      <c r="E195" s="16"/>
    </row>
    <row r="196" spans="1:5" s="14" customFormat="1" ht="12.75" customHeight="1">
      <c r="A196" s="16" t="s">
        <v>668</v>
      </c>
      <c r="B196" s="16"/>
      <c r="C196" s="16" t="s">
        <v>669</v>
      </c>
      <c r="D196" s="16"/>
      <c r="E196" s="16"/>
    </row>
    <row r="197" spans="1:5" s="14" customFormat="1" ht="12.75" customHeight="1">
      <c r="A197" s="16" t="s">
        <v>670</v>
      </c>
      <c r="B197" s="16"/>
      <c r="C197" s="16" t="s">
        <v>671</v>
      </c>
      <c r="D197" s="16"/>
      <c r="E197" s="16"/>
    </row>
    <row r="198" spans="1:5" s="14" customFormat="1" ht="12.75" customHeight="1">
      <c r="A198" s="16" t="s">
        <v>672</v>
      </c>
      <c r="B198" s="16"/>
      <c r="C198" s="16" t="s">
        <v>673</v>
      </c>
      <c r="D198" s="16"/>
      <c r="E198" s="16"/>
    </row>
    <row r="199" spans="1:5" s="14" customFormat="1" ht="12.75" customHeight="1">
      <c r="A199" s="16" t="s">
        <v>674</v>
      </c>
      <c r="B199" s="16"/>
      <c r="C199" s="16" t="s">
        <v>675</v>
      </c>
      <c r="D199" s="16"/>
      <c r="E199" s="16"/>
    </row>
    <row r="200" spans="1:5" s="14" customFormat="1" ht="12.75" customHeight="1">
      <c r="A200" s="16" t="s">
        <v>676</v>
      </c>
      <c r="B200" s="16"/>
      <c r="C200" s="16" t="s">
        <v>677</v>
      </c>
      <c r="D200" s="16"/>
      <c r="E200" s="16"/>
    </row>
    <row r="201" spans="1:5" s="14" customFormat="1" ht="12.75" customHeight="1">
      <c r="A201" s="16" t="s">
        <v>678</v>
      </c>
      <c r="B201" s="16"/>
      <c r="C201" s="16" t="s">
        <v>679</v>
      </c>
      <c r="D201" s="16"/>
      <c r="E201" s="16"/>
    </row>
    <row r="202" spans="1:5" s="14" customFormat="1" ht="12.75" customHeight="1">
      <c r="A202" s="16" t="s">
        <v>680</v>
      </c>
      <c r="B202" s="16"/>
      <c r="C202" s="16" t="s">
        <v>679</v>
      </c>
      <c r="D202" s="16"/>
      <c r="E202" s="16"/>
    </row>
    <row r="203" spans="1:5" s="14" customFormat="1" ht="12.75" customHeight="1">
      <c r="A203" s="16" t="s">
        <v>681</v>
      </c>
      <c r="B203" s="16"/>
      <c r="C203" s="16" t="s">
        <v>682</v>
      </c>
      <c r="D203" s="16"/>
      <c r="E203" s="16"/>
    </row>
    <row r="204" spans="1:5" s="14" customFormat="1" ht="12.75" customHeight="1">
      <c r="A204" s="16" t="s">
        <v>683</v>
      </c>
      <c r="B204" s="16"/>
      <c r="C204" s="16" t="s">
        <v>684</v>
      </c>
      <c r="D204" s="16"/>
      <c r="E204" s="16"/>
    </row>
    <row r="205" spans="1:5" s="14" customFormat="1" ht="12.75" customHeight="1">
      <c r="A205" s="16" t="s">
        <v>685</v>
      </c>
      <c r="B205" s="16"/>
      <c r="C205" s="16" t="s">
        <v>686</v>
      </c>
      <c r="D205" s="16"/>
      <c r="E205" s="16"/>
    </row>
    <row r="206" spans="1:5" s="14" customFormat="1" ht="12.75" customHeight="1">
      <c r="A206" s="16" t="s">
        <v>687</v>
      </c>
      <c r="B206" s="16"/>
      <c r="C206" s="16" t="s">
        <v>688</v>
      </c>
      <c r="D206" s="16"/>
      <c r="E206" s="16"/>
    </row>
    <row r="207" spans="1:5" s="14" customFormat="1" ht="12.75" customHeight="1">
      <c r="A207" s="16" t="s">
        <v>689</v>
      </c>
      <c r="B207" s="16"/>
      <c r="C207" s="16" t="s">
        <v>688</v>
      </c>
      <c r="D207" s="16"/>
      <c r="E207" s="16"/>
    </row>
    <row r="208" spans="1:5" s="14" customFormat="1" ht="12.75" customHeight="1">
      <c r="A208" s="16" t="s">
        <v>690</v>
      </c>
      <c r="B208" s="16"/>
      <c r="C208" s="16" t="s">
        <v>691</v>
      </c>
      <c r="D208" s="16"/>
      <c r="E208" s="16"/>
    </row>
    <row r="209" spans="1:5" s="14" customFormat="1" ht="12.75" customHeight="1">
      <c r="A209" s="16" t="s">
        <v>692</v>
      </c>
      <c r="B209" s="16"/>
      <c r="C209" s="16" t="s">
        <v>693</v>
      </c>
      <c r="D209" s="16"/>
      <c r="E209" s="16"/>
    </row>
  </sheetData>
  <sheetProtection/>
  <mergeCells count="311">
    <mergeCell ref="A1:E1"/>
    <mergeCell ref="F1:I5"/>
    <mergeCell ref="J1:O1"/>
    <mergeCell ref="A2:E2"/>
    <mergeCell ref="J2:O5"/>
    <mergeCell ref="A3:E3"/>
    <mergeCell ref="A4:E4"/>
    <mergeCell ref="A5:E5"/>
    <mergeCell ref="A57:B57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A87:B87"/>
    <mergeCell ref="C87:E87"/>
    <mergeCell ref="A88:B88"/>
    <mergeCell ref="C88:E88"/>
    <mergeCell ref="A89:B89"/>
    <mergeCell ref="C89:E89"/>
    <mergeCell ref="A90:B90"/>
    <mergeCell ref="C90:E90"/>
    <mergeCell ref="A91:B91"/>
    <mergeCell ref="C91:E91"/>
    <mergeCell ref="A92:B92"/>
    <mergeCell ref="C92:E92"/>
    <mergeCell ref="A93:B93"/>
    <mergeCell ref="C93:E93"/>
    <mergeCell ref="A94:B94"/>
    <mergeCell ref="C94:E94"/>
    <mergeCell ref="A95:B95"/>
    <mergeCell ref="C95:E95"/>
    <mergeCell ref="A96:B96"/>
    <mergeCell ref="C96:E96"/>
    <mergeCell ref="A97:B97"/>
    <mergeCell ref="C97:E9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09:B209"/>
    <mergeCell ref="C209:E209"/>
    <mergeCell ref="A206:B206"/>
    <mergeCell ref="C206:E206"/>
    <mergeCell ref="A207:B207"/>
    <mergeCell ref="C207:E207"/>
    <mergeCell ref="A208:B208"/>
    <mergeCell ref="C208:E208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2023-05-18T21:26:29Z</cp:lastPrinted>
  <dcterms:created xsi:type="dcterms:W3CDTF">2023-05-18T21:26:29Z</dcterms:created>
  <dcterms:modified xsi:type="dcterms:W3CDTF">2023-10-31T11:27:11Z</dcterms:modified>
  <cp:category/>
  <cp:version/>
  <cp:contentType/>
  <cp:contentStatus/>
  <cp:revision>1</cp:revision>
</cp:coreProperties>
</file>